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I28" i="1" l="1"/>
  <c r="F26" i="1" l="1"/>
  <c r="K28" i="1"/>
  <c r="I27" i="1"/>
  <c r="H27" i="1"/>
  <c r="G26" i="1"/>
  <c r="D26" i="1"/>
  <c r="H26" i="1" s="1"/>
  <c r="I26" i="1" l="1"/>
  <c r="F24" i="1" l="1"/>
  <c r="F23" i="1" s="1"/>
  <c r="F22" i="1" s="1"/>
  <c r="F18" i="1"/>
  <c r="F17" i="1" s="1"/>
  <c r="F15" i="1"/>
  <c r="F14" i="1" s="1"/>
  <c r="F12" i="1"/>
  <c r="F11" i="1"/>
  <c r="F10" i="1" l="1"/>
  <c r="F9" i="1" s="1"/>
  <c r="F8" i="1" s="1"/>
  <c r="F28" i="1" s="1"/>
  <c r="I21" i="1"/>
  <c r="G24" i="1"/>
  <c r="G23" i="1" s="1"/>
  <c r="E20" i="1" l="1"/>
  <c r="H19" i="1"/>
  <c r="G18" i="1"/>
  <c r="G20" i="1"/>
  <c r="G17" i="1" l="1"/>
  <c r="H12" i="1"/>
  <c r="E24" i="1"/>
  <c r="E23" i="1" s="1"/>
  <c r="E22" i="1" s="1"/>
  <c r="D24" i="1"/>
  <c r="D23" i="1" s="1"/>
  <c r="D22" i="1" s="1"/>
  <c r="D20" i="1"/>
  <c r="H20" i="1" s="1"/>
  <c r="G15" i="1"/>
  <c r="G14" i="1" s="1"/>
  <c r="E10" i="1"/>
  <c r="E15" i="1" l="1"/>
  <c r="D15" i="1"/>
  <c r="D14" i="1" s="1"/>
  <c r="D10" i="1"/>
  <c r="D9" i="1" s="1"/>
  <c r="D8" i="1" l="1"/>
  <c r="I25" i="1"/>
  <c r="H25" i="1"/>
  <c r="I24" i="1"/>
  <c r="H24" i="1"/>
  <c r="I23" i="1"/>
  <c r="H23" i="1"/>
  <c r="G22" i="1"/>
  <c r="H21" i="1"/>
  <c r="I20" i="1"/>
  <c r="AL20" i="1"/>
  <c r="I19" i="1"/>
  <c r="AL19" i="1"/>
  <c r="E17" i="1"/>
  <c r="E28" i="1" s="1"/>
  <c r="D18" i="1"/>
  <c r="D17" i="1" s="1"/>
  <c r="J16" i="1"/>
  <c r="I16" i="1"/>
  <c r="H16" i="1"/>
  <c r="AL16" i="1" s="1"/>
  <c r="E14" i="1"/>
  <c r="I13" i="1"/>
  <c r="H13" i="1"/>
  <c r="AL13" i="1" s="1"/>
  <c r="J12" i="1"/>
  <c r="I12" i="1"/>
  <c r="AL12" i="1"/>
  <c r="J11" i="1"/>
  <c r="I11" i="1"/>
  <c r="G10" i="1"/>
  <c r="D28" i="1" l="1"/>
  <c r="J14" i="1"/>
  <c r="G9" i="1"/>
  <c r="H9" i="1" s="1"/>
  <c r="J10" i="1"/>
  <c r="I15" i="1"/>
  <c r="J15" i="1"/>
  <c r="I18" i="1"/>
  <c r="H18" i="1"/>
  <c r="AL18" i="1" s="1"/>
  <c r="I17" i="1"/>
  <c r="I22" i="1"/>
  <c r="H10" i="1"/>
  <c r="AL10" i="1" s="1"/>
  <c r="H15" i="1"/>
  <c r="AL15" i="1" s="1"/>
  <c r="H17" i="1"/>
  <c r="AL17" i="1" s="1"/>
  <c r="H22" i="1"/>
  <c r="E9" i="1"/>
  <c r="E8" i="1" s="1"/>
  <c r="H11" i="1"/>
  <c r="AL11" i="1" s="1"/>
  <c r="G8" i="1" l="1"/>
  <c r="G28" i="1" s="1"/>
  <c r="J9" i="1"/>
  <c r="I10" i="1"/>
  <c r="I14" i="1"/>
  <c r="H14" i="1"/>
  <c r="J8" i="1" l="1"/>
  <c r="J28" i="1" s="1"/>
  <c r="AL14" i="1"/>
  <c r="H8" i="1"/>
  <c r="I9" i="1"/>
  <c r="AL9" i="1"/>
  <c r="AL8" i="1" l="1"/>
  <c r="H28" i="1"/>
  <c r="I8" i="1"/>
  <c r="AL28" i="1" l="1"/>
</calcChain>
</file>

<file path=xl/sharedStrings.xml><?xml version="1.0" encoding="utf-8"?>
<sst xmlns="http://schemas.openxmlformats.org/spreadsheetml/2006/main" count="129" uniqueCount="116">
  <si>
    <t>АНАЛИЗ</t>
  </si>
  <si>
    <t>исполнения расходов бюджета Пермского края</t>
  </si>
  <si>
    <r>
      <t xml:space="preserve">по </t>
    </r>
    <r>
      <rPr>
        <b/>
        <i/>
        <u/>
        <sz val="9"/>
        <rFont val="Times New Roman"/>
        <family val="1"/>
        <charset val="204"/>
      </rPr>
      <t>Агентству по делам архивов</t>
    </r>
    <r>
      <rPr>
        <b/>
        <u/>
        <sz val="9"/>
        <rFont val="Times New Roman"/>
        <family val="1"/>
        <charset val="204"/>
      </rPr>
      <t xml:space="preserve"> Пермского края</t>
    </r>
  </si>
  <si>
    <t>КЦСР</t>
  </si>
  <si>
    <t>Наименование расходов</t>
  </si>
  <si>
    <t>ОГВ (исполнитель/ соисполнитель)</t>
  </si>
  <si>
    <t>Уточненный годовой план на отчетный период</t>
  </si>
  <si>
    <t>Заключено контрактов</t>
  </si>
  <si>
    <t>Исполнение за аналогичный период прошлого года</t>
  </si>
  <si>
    <t>Исполнено на отчетную дату  нарастающим итогом</t>
  </si>
  <si>
    <t>Отклонение от плана</t>
  </si>
  <si>
    <t>% исполнения</t>
  </si>
  <si>
    <t>Темп роста (снижения) к аналогичному периоду прошлого года (%)</t>
  </si>
  <si>
    <t>Ожидаемое исполнение бюджета за текущий финансовый год</t>
  </si>
  <si>
    <t>Причины неисполнения</t>
  </si>
  <si>
    <t>01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</si>
  <si>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</si>
  <si>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</si>
  <si>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</si>
  <si>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</si>
  <si>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</si>
  <si>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</si>
  <si>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</si>
  <si>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</si>
  <si>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</si>
  <si>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14</t>
  </si>
  <si>
    <t>16</t>
  </si>
  <si>
    <t>17</t>
  </si>
  <si>
    <t>19</t>
  </si>
  <si>
    <t>20</t>
  </si>
  <si>
    <t>21</t>
  </si>
  <si>
    <t>22</t>
  </si>
  <si>
    <t>23</t>
  </si>
  <si>
    <t>24</t>
  </si>
  <si>
    <t>25</t>
  </si>
  <si>
    <t>27</t>
  </si>
  <si>
    <t>28</t>
  </si>
  <si>
    <t>29</t>
  </si>
  <si>
    <t>31</t>
  </si>
  <si>
    <t>32</t>
  </si>
  <si>
    <t>33</t>
  </si>
  <si>
    <t>99</t>
  </si>
  <si>
    <t>04 0 00 00000</t>
  </si>
  <si>
    <t>Государственная программа Пермского края "Пермский край - территория культуры"</t>
  </si>
  <si>
    <t>Министерство культуры Пермского края/ Агентство по делам архивов Пермского края</t>
  </si>
  <si>
    <t>04 1 00 00000</t>
  </si>
  <si>
    <t>Подпрограмма "Развитие искусства, культуры и архивного дела Пермского края"</t>
  </si>
  <si>
    <t>Агентство по делам архивов Пермского края</t>
  </si>
  <si>
    <t>04 1 06 00000</t>
  </si>
  <si>
    <t>Основное мероприятие "Мероприятия по хранению, комплектованию, учету и использованию документов архивного фонда Пермского края"</t>
  </si>
  <si>
    <t>04 1 06 00110</t>
  </si>
  <si>
    <t>Обеспечение деятельности (оказание услуг, выполнение работ) государственных учреждений (организаций)</t>
  </si>
  <si>
    <t>04 1 06 2К080</t>
  </si>
  <si>
    <t>Обеспечение хранения, комплектования, учета и использования архивных документов государственной части документов архивного фонда Пермского края</t>
  </si>
  <si>
    <t>04 1 06 2К110</t>
  </si>
  <si>
    <t>Проведение ежегодного форума архивистов Пермского края</t>
  </si>
  <si>
    <t>04 3 00 00000</t>
  </si>
  <si>
    <t>Подпрограмма "Эффективное управление государственной программы"</t>
  </si>
  <si>
    <t>04 3 01 00000</t>
  </si>
  <si>
    <t>Основное мероприятие "Обеспечение деятельности государственных органов"</t>
  </si>
  <si>
    <t xml:space="preserve"> Агентство по делам архивов Пермского края</t>
  </si>
  <si>
    <t>04 3 01 00090</t>
  </si>
  <si>
    <t>Содержание государственных органов Пермского края</t>
  </si>
  <si>
    <t>12 0 00 00000</t>
  </si>
  <si>
    <t>Государственная программа Пермского края "Общество и власть"</t>
  </si>
  <si>
    <t>Администрация губернатора Пермского края/Агентство по делам архивов Пермского края</t>
  </si>
  <si>
    <t>12 3 00 00000</t>
  </si>
  <si>
    <t xml:space="preserve">Подпрограмма "Сотрудничество социально ориентированных некоммерческих организаций и власти в решении социально значимых задач"
</t>
  </si>
  <si>
    <t>12 3 01 2В090</t>
  </si>
  <si>
    <t>Содействие формированию информационного пространства, способствующего развитию гражданских инициатив, в том числе информационная поддержка социально ориентированных некоммерческих организаций</t>
  </si>
  <si>
    <t>12 4 00 00000</t>
  </si>
  <si>
    <t xml:space="preserve">Подпрограмма "Формирование у жителей Пермского края уважения к традициям и историческим ценностям малой родины"
</t>
  </si>
  <si>
    <t>12 4 01 2В110</t>
  </si>
  <si>
    <t xml:space="preserve">Мероприятия, направленные на формирование ценностных представлений о любви и уважаении к Отечеству, к своей малой родине </t>
  </si>
  <si>
    <t>13 0 00 00000</t>
  </si>
  <si>
    <t>Государственная программа Пермского края "Развитие информационного общества"</t>
  </si>
  <si>
    <t>Министерство информационнного развития и связи ПК/Агентство по делам архивов Пермского края</t>
  </si>
  <si>
    <t>13 2 00 00000</t>
  </si>
  <si>
    <t>Подпрограмма "Открытое правительство"</t>
  </si>
  <si>
    <t>13 2 01 00000</t>
  </si>
  <si>
    <t>Повышение доступности и качества предоставления услуг и исполнения функций в электронной форме, повышение качества государственного управления, развитие систем вовлечения граждан в государственное управление и механизмов взаимодействия государственных органов Пермского края, органов местного самоуправления муниципальных образований Пермского края, подведомственных им организаций, граждан и юридических лиц, обеспечение деятельности подведомственной организации</t>
  </si>
  <si>
    <t>13 2 01 00130</t>
  </si>
  <si>
    <t>Сопровождение, поддержка и развитие программного обеспечения, объектов ИТ-инфраструктуры, автоматизации деятельности, оказания услуг, исполнения функций государственными органами Пермского края</t>
  </si>
  <si>
    <t>Итого по государственным программам</t>
  </si>
  <si>
    <t>01 – отсутствие нормативных документов, определяющих порядок выделения и (или) использования средств бюджета</t>
  </si>
  <si>
    <t>04 – экономия, сложившаяся по результатам проведения конкурсных процедур</t>
  </si>
  <si>
    <t>05 – невозможность заключения государственного контракта (договора) по итогам конкурса в связи с отсутствием претендентов (поставщиков, подрядчиков, исполнителей)</t>
  </si>
  <si>
    <t xml:space="preserve">06 – отсутствие положительного заключения Главгосэкспертизы 
и вневедомственной экспертизы Пермского края
</t>
  </si>
  <si>
    <t xml:space="preserve">07 – нарушение подрядными организациями сроков исполнения 
и иных условий контрактов, не повлекшее судебные процедуры
</t>
  </si>
  <si>
    <t xml:space="preserve">08 – нарушение подрядными организациями сроков исполнения 
и иных условий контрактов (договоров), повлекшее судебные процедуры
</t>
  </si>
  <si>
    <t>09 – несвоевременность представления исполнителями работ (поставщиками, подрядчиками) документов для расчетов</t>
  </si>
  <si>
    <t>10 – оплата работ «по факту» на основании актов выполненных работ</t>
  </si>
  <si>
    <t>11 – нарушение сроков исполнения и иных условий соглашений</t>
  </si>
  <si>
    <t>12 – невыполнение обязательств по долевому софинансированию</t>
  </si>
  <si>
    <t>14 – более медленные, чем планировалось, темпы реализации проекта</t>
  </si>
  <si>
    <t>16 – курсовая разница</t>
  </si>
  <si>
    <t>17 – проведение реорганизационных мероприятий</t>
  </si>
  <si>
    <t>19 – заявительный характер субсидирования организаций, производителей товаров, работ и услуг</t>
  </si>
  <si>
    <t>20 – предоставление организациями (органами местного самоуправления) – получателями субсидий некорректного (неполного) пакета документов для осуществления выплат</t>
  </si>
  <si>
    <t>21 – заявительный характер выплаты компенсаций пособий 
и компенсаций</t>
  </si>
  <si>
    <t xml:space="preserve">22 – уменьшение численности получателей выплат, пособий 
и компенсаций по сравнению с запланированной
</t>
  </si>
  <si>
    <t>23 – отсутствие гарантийных случаев</t>
  </si>
  <si>
    <t>24 – длительность проведения конкурсных процедур</t>
  </si>
  <si>
    <t>25 – отсутствие проектно-сметной документации</t>
  </si>
  <si>
    <t>27 – необходимость внесения изменений в государственную программу и/или перечень объектов капитального строительства общественной инфраструктуры и перечень объектов автодорожного строительства</t>
  </si>
  <si>
    <t>28 – поэтапная оплата работ в соответствии с условиями заключенных государственных контрактов (договоров)</t>
  </si>
  <si>
    <t>29 – сезонность осуществления расходов</t>
  </si>
  <si>
    <t>31 – осуществление взносов в уставные капиталы открытых акционерных обществ в сроки, предусмотренные договорами (соглашениями)</t>
  </si>
  <si>
    <t>32 – длительность конкурсного отбора муниципальных образований</t>
  </si>
  <si>
    <t>33 - отсутствие соглашений с муниципальными образованиями</t>
  </si>
  <si>
    <t>99 – иные причины (полная расшифровка в пояснительной записке)</t>
  </si>
  <si>
    <t>за 2020 года</t>
  </si>
  <si>
    <t>07 0 00 00000</t>
  </si>
  <si>
    <t xml:space="preserve">Государственная программа "Экономическая политика и инновационное развитие" </t>
  </si>
  <si>
    <t>07 8 01 2Ц330</t>
  </si>
  <si>
    <t>Поощрение за достижение наилучших результатов в организации финансового менеджмента главынх распорядителей бюджетных средств Пермского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</si>
</sst>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u/>
      <sz val="9"/>
      <name val="Times New Roman"/>
      <family val="1"/>
      <charset val="204"/>
    </font>
    <font>
      <b/>
      <i/>
      <u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/>
    <xf numFmtId="49" fontId="1" fillId="0" borderId="0" xfId="0" applyNumberFormat="1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/>
    <xf numFmtId="0" fontId="2" fillId="0" borderId="0" xfId="0" applyFont="1" applyFill="1" applyAlignment="1">
      <alignment horizontal="center" vertical="top"/>
    </xf>
    <xf numFmtId="0" fontId="1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/>
    <xf numFmtId="0" fontId="3" fillId="0" borderId="0" xfId="0" applyFont="1" applyFill="1" applyAlignment="1">
      <alignment horizontal="center" vertical="top"/>
    </xf>
    <xf numFmtId="49" fontId="3" fillId="0" borderId="0" xfId="0" applyNumberFormat="1" applyFont="1" applyFill="1" applyAlignment="1">
      <alignment horizontal="center" vertical="top"/>
    </xf>
    <xf numFmtId="0" fontId="3" fillId="0" borderId="0" xfId="0" applyFont="1" applyFill="1" applyAlignment="1">
      <alignment horizontal="center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/>
    <xf numFmtId="164" fontId="5" fillId="0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left" vertical="center" wrapText="1"/>
    </xf>
    <xf numFmtId="0" fontId="9" fillId="0" borderId="1" xfId="1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164" fontId="9" fillId="0" borderId="1" xfId="1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49" fontId="10" fillId="0" borderId="1" xfId="0" applyNumberFormat="1" applyFont="1" applyFill="1" applyBorder="1" applyAlignment="1">
      <alignment horizontal="left" vertical="center" wrapText="1"/>
    </xf>
    <xf numFmtId="165" fontId="0" fillId="0" borderId="1" xfId="0" applyNumberFormat="1" applyFont="1" applyFill="1" applyBorder="1"/>
    <xf numFmtId="49" fontId="7" fillId="0" borderId="1" xfId="1" applyNumberFormat="1" applyFont="1" applyFill="1" applyBorder="1" applyAlignment="1">
      <alignment horizontal="left" vertical="center"/>
    </xf>
    <xf numFmtId="0" fontId="7" fillId="0" borderId="1" xfId="1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164" fontId="7" fillId="0" borderId="1" xfId="1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 wrapText="1"/>
    </xf>
    <xf numFmtId="164" fontId="9" fillId="0" borderId="1" xfId="1" applyNumberFormat="1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left" vertical="top" wrapText="1"/>
    </xf>
    <xf numFmtId="0" fontId="9" fillId="0" borderId="1" xfId="1" applyNumberFormat="1" applyFont="1" applyFill="1" applyBorder="1" applyAlignment="1">
      <alignment horizontal="left" vertical="top" wrapText="1"/>
    </xf>
    <xf numFmtId="0" fontId="1" fillId="0" borderId="0" xfId="0" applyFont="1" applyFill="1"/>
    <xf numFmtId="49" fontId="11" fillId="0" borderId="0" xfId="0" applyNumberFormat="1" applyFont="1" applyFill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164" fontId="7" fillId="2" borderId="1" xfId="1" applyNumberFormat="1" applyFont="1" applyFill="1" applyBorder="1" applyAlignment="1">
      <alignment horizontal="center" vertical="center"/>
    </xf>
    <xf numFmtId="164" fontId="9" fillId="2" borderId="1" xfId="1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14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6"/>
  <sheetViews>
    <sheetView tabSelected="1" topLeftCell="C4" zoomScale="80" zoomScaleNormal="80" workbookViewId="0">
      <selection activeCell="E16" sqref="E16"/>
    </sheetView>
  </sheetViews>
  <sheetFormatPr defaultRowHeight="15" x14ac:dyDescent="0.25"/>
  <cols>
    <col min="1" max="1" width="16.85546875" customWidth="1"/>
    <col min="2" max="2" width="83.7109375" customWidth="1"/>
    <col min="3" max="3" width="27.140625" customWidth="1"/>
    <col min="4" max="4" width="20.140625" customWidth="1"/>
    <col min="5" max="5" width="10.28515625" customWidth="1"/>
    <col min="6" max="6" width="12.28515625" customWidth="1"/>
    <col min="7" max="7" width="17.5703125" customWidth="1"/>
    <col min="8" max="8" width="14.5703125" customWidth="1"/>
    <col min="9" max="9" width="11.42578125" customWidth="1"/>
    <col min="10" max="10" width="16" customWidth="1"/>
    <col min="11" max="11" width="13" customWidth="1"/>
  </cols>
  <sheetData>
    <row r="1" spans="1:38" x14ac:dyDescent="0.25">
      <c r="A1" s="1"/>
      <c r="B1" s="2"/>
      <c r="C1" s="3"/>
      <c r="D1" s="2"/>
      <c r="E1" s="4" t="s">
        <v>0</v>
      </c>
      <c r="F1" s="4"/>
      <c r="G1" s="4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 x14ac:dyDescent="0.25">
      <c r="A2" s="1"/>
      <c r="B2" s="2"/>
      <c r="C2" s="3"/>
      <c r="D2" s="2"/>
      <c r="E2" s="4" t="s">
        <v>1</v>
      </c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 x14ac:dyDescent="0.25">
      <c r="A3" s="1"/>
      <c r="B3" s="6"/>
      <c r="C3" s="7"/>
      <c r="D3" s="6"/>
      <c r="E3" s="8" t="s">
        <v>2</v>
      </c>
      <c r="F3" s="8"/>
      <c r="G3" s="8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</row>
    <row r="4" spans="1:38" x14ac:dyDescent="0.25">
      <c r="A4" s="9"/>
      <c r="B4" s="8"/>
      <c r="C4" s="10"/>
      <c r="D4" s="8"/>
      <c r="E4" s="8" t="s">
        <v>111</v>
      </c>
      <c r="F4" s="8"/>
      <c r="G4" s="8"/>
      <c r="H4" s="8"/>
      <c r="I4" s="8"/>
      <c r="J4" s="8"/>
      <c r="K4" s="8"/>
      <c r="L4" s="8"/>
      <c r="M4" s="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5"/>
    </row>
    <row r="5" spans="1:38" x14ac:dyDescent="0.25">
      <c r="A5" s="51" t="s">
        <v>3</v>
      </c>
      <c r="B5" s="52" t="s">
        <v>4</v>
      </c>
      <c r="C5" s="53" t="s">
        <v>5</v>
      </c>
      <c r="D5" s="53" t="s">
        <v>6</v>
      </c>
      <c r="E5" s="53" t="s">
        <v>7</v>
      </c>
      <c r="F5" s="53" t="s">
        <v>8</v>
      </c>
      <c r="G5" s="53" t="s">
        <v>9</v>
      </c>
      <c r="H5" s="53" t="s">
        <v>10</v>
      </c>
      <c r="I5" s="53" t="s">
        <v>11</v>
      </c>
      <c r="J5" s="53" t="s">
        <v>12</v>
      </c>
      <c r="K5" s="53" t="s">
        <v>13</v>
      </c>
      <c r="L5" s="49" t="s">
        <v>14</v>
      </c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</row>
    <row r="6" spans="1:38" ht="50.25" customHeight="1" x14ac:dyDescent="0.25">
      <c r="A6" s="51"/>
      <c r="B6" s="52"/>
      <c r="C6" s="54"/>
      <c r="D6" s="54"/>
      <c r="E6" s="54"/>
      <c r="F6" s="54"/>
      <c r="G6" s="54"/>
      <c r="H6" s="54"/>
      <c r="I6" s="54"/>
      <c r="J6" s="54"/>
      <c r="K6" s="54"/>
      <c r="L6" s="11" t="s">
        <v>15</v>
      </c>
      <c r="M6" s="11" t="s">
        <v>16</v>
      </c>
      <c r="N6" s="11" t="s">
        <v>17</v>
      </c>
      <c r="O6" s="11" t="s">
        <v>18</v>
      </c>
      <c r="P6" s="11" t="s">
        <v>19</v>
      </c>
      <c r="Q6" s="11" t="s">
        <v>20</v>
      </c>
      <c r="R6" s="11" t="s">
        <v>21</v>
      </c>
      <c r="S6" s="11" t="s">
        <v>22</v>
      </c>
      <c r="T6" s="11" t="s">
        <v>23</v>
      </c>
      <c r="U6" s="11" t="s">
        <v>24</v>
      </c>
      <c r="V6" s="11" t="s">
        <v>25</v>
      </c>
      <c r="W6" s="11" t="s">
        <v>26</v>
      </c>
      <c r="X6" s="11" t="s">
        <v>27</v>
      </c>
      <c r="Y6" s="11" t="s">
        <v>28</v>
      </c>
      <c r="Z6" s="11" t="s">
        <v>29</v>
      </c>
      <c r="AA6" s="11" t="s">
        <v>30</v>
      </c>
      <c r="AB6" s="11" t="s">
        <v>31</v>
      </c>
      <c r="AC6" s="11" t="s">
        <v>32</v>
      </c>
      <c r="AD6" s="11" t="s">
        <v>33</v>
      </c>
      <c r="AE6" s="11" t="s">
        <v>34</v>
      </c>
      <c r="AF6" s="11" t="s">
        <v>35</v>
      </c>
      <c r="AG6" s="11" t="s">
        <v>36</v>
      </c>
      <c r="AH6" s="11" t="s">
        <v>37</v>
      </c>
      <c r="AI6" s="11" t="s">
        <v>38</v>
      </c>
      <c r="AJ6" s="11" t="s">
        <v>39</v>
      </c>
      <c r="AK6" s="11" t="s">
        <v>40</v>
      </c>
      <c r="AL6" s="11" t="s">
        <v>41</v>
      </c>
    </row>
    <row r="7" spans="1:38" x14ac:dyDescent="0.25">
      <c r="A7" s="12">
        <v>1</v>
      </c>
      <c r="B7" s="13">
        <v>2</v>
      </c>
      <c r="C7" s="14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  <c r="L7" s="15">
        <v>12</v>
      </c>
      <c r="M7" s="13">
        <v>13</v>
      </c>
      <c r="N7" s="15">
        <v>14</v>
      </c>
      <c r="O7" s="13">
        <v>15</v>
      </c>
      <c r="P7" s="15">
        <v>16</v>
      </c>
      <c r="Q7" s="13">
        <v>17</v>
      </c>
      <c r="R7" s="15">
        <v>18</v>
      </c>
      <c r="S7" s="13">
        <v>19</v>
      </c>
      <c r="T7" s="15">
        <v>20</v>
      </c>
      <c r="U7" s="13">
        <v>21</v>
      </c>
      <c r="V7" s="15">
        <v>22</v>
      </c>
      <c r="W7" s="13">
        <v>23</v>
      </c>
      <c r="X7" s="15">
        <v>24</v>
      </c>
      <c r="Y7" s="13">
        <v>25</v>
      </c>
      <c r="Z7" s="15">
        <v>26</v>
      </c>
      <c r="AA7" s="13">
        <v>27</v>
      </c>
      <c r="AB7" s="15">
        <v>28</v>
      </c>
      <c r="AC7" s="13">
        <v>29</v>
      </c>
      <c r="AD7" s="15">
        <v>30</v>
      </c>
      <c r="AE7" s="13">
        <v>31</v>
      </c>
      <c r="AF7" s="15">
        <v>32</v>
      </c>
      <c r="AG7" s="13">
        <v>33</v>
      </c>
      <c r="AH7" s="15">
        <v>34</v>
      </c>
      <c r="AI7" s="13">
        <v>35</v>
      </c>
      <c r="AJ7" s="15">
        <v>36</v>
      </c>
      <c r="AK7" s="13">
        <v>37</v>
      </c>
      <c r="AL7" s="15">
        <v>38</v>
      </c>
    </row>
    <row r="8" spans="1:38" ht="57" x14ac:dyDescent="0.25">
      <c r="A8" s="16" t="s">
        <v>42</v>
      </c>
      <c r="B8" s="17" t="s">
        <v>43</v>
      </c>
      <c r="C8" s="16" t="s">
        <v>44</v>
      </c>
      <c r="D8" s="18">
        <f>D9+D14</f>
        <v>100340.84</v>
      </c>
      <c r="E8" s="18">
        <f>E9+E14</f>
        <v>95221.55799999999</v>
      </c>
      <c r="F8" s="18">
        <f t="shared" ref="F8" si="0">F9+F14</f>
        <v>98675.87999999999</v>
      </c>
      <c r="G8" s="18">
        <f t="shared" ref="G8" si="1">G9+G14</f>
        <v>100267.82999999999</v>
      </c>
      <c r="H8" s="18">
        <f>H9+H14</f>
        <v>73.009999999998399</v>
      </c>
      <c r="I8" s="19">
        <f>G8/D8*100</f>
        <v>99.927238001993985</v>
      </c>
      <c r="J8" s="19">
        <f t="shared" ref="J8:J16" si="2">(G8-F8)/F8*100</f>
        <v>1.6133121893617743</v>
      </c>
      <c r="K8" s="20">
        <v>100</v>
      </c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1"/>
      <c r="AI8" s="22"/>
      <c r="AJ8" s="22"/>
      <c r="AK8" s="22"/>
      <c r="AL8" s="23">
        <f>H8</f>
        <v>73.009999999998399</v>
      </c>
    </row>
    <row r="9" spans="1:38" ht="28.5" x14ac:dyDescent="0.25">
      <c r="A9" s="24" t="s">
        <v>45</v>
      </c>
      <c r="B9" s="17" t="s">
        <v>46</v>
      </c>
      <c r="C9" s="16" t="s">
        <v>47</v>
      </c>
      <c r="D9" s="18">
        <f>D10</f>
        <v>91457.799999999988</v>
      </c>
      <c r="E9" s="18">
        <f>E10</f>
        <v>91396.05799999999</v>
      </c>
      <c r="F9" s="18">
        <f>F10</f>
        <v>91457.799999999988</v>
      </c>
      <c r="G9" s="18">
        <f>G10</f>
        <v>91396.099999999991</v>
      </c>
      <c r="H9" s="25">
        <f>D9-G9</f>
        <v>61.69999999999709</v>
      </c>
      <c r="I9" s="19">
        <f t="shared" ref="I9:I28" si="3">G9/D9*100</f>
        <v>99.93253719201644</v>
      </c>
      <c r="J9" s="19">
        <f t="shared" si="2"/>
        <v>-6.7462807983569587E-2</v>
      </c>
      <c r="K9" s="20">
        <v>100</v>
      </c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21"/>
      <c r="AI9" s="22"/>
      <c r="AJ9" s="22"/>
      <c r="AK9" s="22"/>
      <c r="AL9" s="23">
        <f t="shared" ref="AL9:AL20" si="4">H9</f>
        <v>61.69999999999709</v>
      </c>
    </row>
    <row r="10" spans="1:38" ht="30" x14ac:dyDescent="0.25">
      <c r="A10" s="26" t="s">
        <v>48</v>
      </c>
      <c r="B10" s="27" t="s">
        <v>49</v>
      </c>
      <c r="C10" s="28" t="s">
        <v>47</v>
      </c>
      <c r="D10" s="29">
        <f>D11+D12+D13</f>
        <v>91457.799999999988</v>
      </c>
      <c r="E10" s="29">
        <f>E11+E12+E13</f>
        <v>91396.05799999999</v>
      </c>
      <c r="F10" s="30">
        <f>F11+F12+F13</f>
        <v>91457.799999999988</v>
      </c>
      <c r="G10" s="30">
        <f>G11+G12+G13</f>
        <v>91396.099999999991</v>
      </c>
      <c r="H10" s="30">
        <f t="shared" ref="H10:H27" si="5">D10-G10</f>
        <v>61.69999999999709</v>
      </c>
      <c r="I10" s="31">
        <f t="shared" si="3"/>
        <v>99.93253719201644</v>
      </c>
      <c r="J10" s="31">
        <f>(G10-F10)/F10*100</f>
        <v>-6.7462807983569587E-2</v>
      </c>
      <c r="K10" s="32">
        <v>100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1"/>
      <c r="AI10" s="33"/>
      <c r="AJ10" s="33"/>
      <c r="AK10" s="33"/>
      <c r="AL10" s="23">
        <f t="shared" si="4"/>
        <v>61.69999999999709</v>
      </c>
    </row>
    <row r="11" spans="1:38" ht="30" x14ac:dyDescent="0.25">
      <c r="A11" s="26" t="s">
        <v>50</v>
      </c>
      <c r="B11" s="27" t="s">
        <v>51</v>
      </c>
      <c r="C11" s="28" t="s">
        <v>47</v>
      </c>
      <c r="D11" s="29">
        <v>72920.7</v>
      </c>
      <c r="E11" s="29">
        <v>72920.7</v>
      </c>
      <c r="F11" s="30">
        <f>D11</f>
        <v>72920.7</v>
      </c>
      <c r="G11" s="30">
        <v>72920.7</v>
      </c>
      <c r="H11" s="30">
        <f t="shared" si="5"/>
        <v>0</v>
      </c>
      <c r="I11" s="31">
        <f t="shared" si="3"/>
        <v>100</v>
      </c>
      <c r="J11" s="31">
        <f t="shared" si="2"/>
        <v>0</v>
      </c>
      <c r="K11" s="32">
        <v>100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1"/>
      <c r="AI11" s="33"/>
      <c r="AJ11" s="33"/>
      <c r="AK11" s="33"/>
      <c r="AL11" s="23">
        <f t="shared" si="4"/>
        <v>0</v>
      </c>
    </row>
    <row r="12" spans="1:38" ht="30" x14ac:dyDescent="0.25">
      <c r="A12" s="28" t="s">
        <v>52</v>
      </c>
      <c r="B12" s="27" t="s">
        <v>53</v>
      </c>
      <c r="C12" s="28" t="s">
        <v>47</v>
      </c>
      <c r="D12" s="29">
        <v>18337.099999999999</v>
      </c>
      <c r="E12" s="29">
        <v>18337.099999999999</v>
      </c>
      <c r="F12" s="30">
        <f>D12</f>
        <v>18337.099999999999</v>
      </c>
      <c r="G12" s="30">
        <v>18337.099999999999</v>
      </c>
      <c r="H12" s="30">
        <f>D12-G12</f>
        <v>0</v>
      </c>
      <c r="I12" s="31">
        <f t="shared" si="3"/>
        <v>100</v>
      </c>
      <c r="J12" s="31">
        <f t="shared" si="2"/>
        <v>0</v>
      </c>
      <c r="K12" s="32">
        <v>100</v>
      </c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1"/>
      <c r="AI12" s="33"/>
      <c r="AJ12" s="33"/>
      <c r="AK12" s="33"/>
      <c r="AL12" s="23">
        <f t="shared" si="4"/>
        <v>0</v>
      </c>
    </row>
    <row r="13" spans="1:38" ht="30" x14ac:dyDescent="0.25">
      <c r="A13" s="28" t="s">
        <v>54</v>
      </c>
      <c r="B13" s="34" t="s">
        <v>55</v>
      </c>
      <c r="C13" s="28" t="s">
        <v>47</v>
      </c>
      <c r="D13" s="29">
        <v>200</v>
      </c>
      <c r="E13" s="30">
        <v>138.25800000000001</v>
      </c>
      <c r="F13" s="30">
        <v>200</v>
      </c>
      <c r="G13" s="30">
        <v>138.30000000000001</v>
      </c>
      <c r="H13" s="30">
        <f t="shared" si="5"/>
        <v>61.699999999999989</v>
      </c>
      <c r="I13" s="31">
        <f t="shared" si="3"/>
        <v>69.150000000000006</v>
      </c>
      <c r="J13" s="31">
        <v>0</v>
      </c>
      <c r="K13" s="32">
        <v>100</v>
      </c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1"/>
      <c r="AI13" s="33"/>
      <c r="AJ13" s="35"/>
      <c r="AK13" s="33"/>
      <c r="AL13" s="23">
        <f t="shared" si="4"/>
        <v>61.699999999999989</v>
      </c>
    </row>
    <row r="14" spans="1:38" ht="28.5" x14ac:dyDescent="0.25">
      <c r="A14" s="36" t="s">
        <v>56</v>
      </c>
      <c r="B14" s="37" t="s">
        <v>57</v>
      </c>
      <c r="C14" s="38" t="s">
        <v>47</v>
      </c>
      <c r="D14" s="55">
        <f>D15</f>
        <v>8883.0400000000009</v>
      </c>
      <c r="E14" s="55">
        <f t="shared" ref="E14" si="6">E15</f>
        <v>3825.5</v>
      </c>
      <c r="F14" s="55">
        <f>F15</f>
        <v>7218.08</v>
      </c>
      <c r="G14" s="55">
        <f>G15</f>
        <v>8871.73</v>
      </c>
      <c r="H14" s="25">
        <f>D14-G14</f>
        <v>11.31000000000131</v>
      </c>
      <c r="I14" s="19">
        <f t="shared" si="3"/>
        <v>99.872678722599446</v>
      </c>
      <c r="J14" s="31">
        <f t="shared" si="2"/>
        <v>22.90983197747877</v>
      </c>
      <c r="K14" s="20">
        <v>100</v>
      </c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21"/>
      <c r="AI14" s="22"/>
      <c r="AJ14" s="22"/>
      <c r="AK14" s="22"/>
      <c r="AL14" s="23">
        <f t="shared" si="4"/>
        <v>11.31000000000131</v>
      </c>
    </row>
    <row r="15" spans="1:38" ht="30" x14ac:dyDescent="0.25">
      <c r="A15" s="40" t="s">
        <v>58</v>
      </c>
      <c r="B15" s="27" t="s">
        <v>59</v>
      </c>
      <c r="C15" s="41" t="s">
        <v>60</v>
      </c>
      <c r="D15" s="56">
        <f>D16</f>
        <v>8883.0400000000009</v>
      </c>
      <c r="E15" s="56">
        <f>E16</f>
        <v>3825.5</v>
      </c>
      <c r="F15" s="57">
        <f>F16</f>
        <v>7218.08</v>
      </c>
      <c r="G15" s="57">
        <f>G16</f>
        <v>8871.73</v>
      </c>
      <c r="H15" s="25">
        <f t="shared" si="5"/>
        <v>11.31000000000131</v>
      </c>
      <c r="I15" s="19">
        <f t="shared" si="3"/>
        <v>99.872678722599446</v>
      </c>
      <c r="J15" s="31">
        <f t="shared" si="2"/>
        <v>22.90983197747877</v>
      </c>
      <c r="K15" s="32">
        <v>100</v>
      </c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1"/>
      <c r="AI15" s="33"/>
      <c r="AJ15" s="33"/>
      <c r="AK15" s="33"/>
      <c r="AL15" s="23">
        <f t="shared" si="4"/>
        <v>11.31000000000131</v>
      </c>
    </row>
    <row r="16" spans="1:38" ht="30" x14ac:dyDescent="0.25">
      <c r="A16" s="40" t="s">
        <v>61</v>
      </c>
      <c r="B16" s="27" t="s">
        <v>62</v>
      </c>
      <c r="C16" s="28" t="s">
        <v>47</v>
      </c>
      <c r="D16" s="56">
        <v>8883.0400000000009</v>
      </c>
      <c r="E16" s="57">
        <v>3825.5</v>
      </c>
      <c r="F16" s="57">
        <v>7218.08</v>
      </c>
      <c r="G16" s="57">
        <v>8871.73</v>
      </c>
      <c r="H16" s="25">
        <f t="shared" si="5"/>
        <v>11.31000000000131</v>
      </c>
      <c r="I16" s="19">
        <f t="shared" si="3"/>
        <v>99.872678722599446</v>
      </c>
      <c r="J16" s="31">
        <f t="shared" si="2"/>
        <v>22.90983197747877</v>
      </c>
      <c r="K16" s="30">
        <v>100</v>
      </c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1"/>
      <c r="AI16" s="33"/>
      <c r="AJ16" s="33"/>
      <c r="AK16" s="33"/>
      <c r="AL16" s="23">
        <f t="shared" si="4"/>
        <v>11.31000000000131</v>
      </c>
    </row>
    <row r="17" spans="1:38" ht="57" x14ac:dyDescent="0.25">
      <c r="A17" s="36" t="s">
        <v>63</v>
      </c>
      <c r="B17" s="43" t="s">
        <v>64</v>
      </c>
      <c r="C17" s="16" t="s">
        <v>65</v>
      </c>
      <c r="D17" s="39">
        <f>D18+D20</f>
        <v>13348.3</v>
      </c>
      <c r="E17" s="25">
        <f>E18+E20</f>
        <v>9688</v>
      </c>
      <c r="F17" s="39">
        <f>F18+F20</f>
        <v>6768.3</v>
      </c>
      <c r="G17" s="39">
        <f>G18+G20</f>
        <v>10376.279999999999</v>
      </c>
      <c r="H17" s="25">
        <f t="shared" si="5"/>
        <v>2972.0200000000004</v>
      </c>
      <c r="I17" s="19">
        <f t="shared" si="3"/>
        <v>77.734842639137568</v>
      </c>
      <c r="J17" s="31">
        <v>0</v>
      </c>
      <c r="K17" s="25">
        <v>100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1"/>
      <c r="AI17" s="33"/>
      <c r="AJ17" s="33"/>
      <c r="AK17" s="33"/>
      <c r="AL17" s="23">
        <f t="shared" si="4"/>
        <v>2972.0200000000004</v>
      </c>
    </row>
    <row r="18" spans="1:38" ht="42.75" x14ac:dyDescent="0.25">
      <c r="A18" s="36" t="s">
        <v>66</v>
      </c>
      <c r="B18" s="43" t="s">
        <v>67</v>
      </c>
      <c r="C18" s="28" t="s">
        <v>47</v>
      </c>
      <c r="D18" s="42">
        <f t="shared" ref="D18" si="7">D19</f>
        <v>1808.3</v>
      </c>
      <c r="E18" s="30">
        <v>0</v>
      </c>
      <c r="F18" s="42">
        <f>F19</f>
        <v>2808.3</v>
      </c>
      <c r="G18" s="42">
        <f>G19</f>
        <v>688.3</v>
      </c>
      <c r="H18" s="25">
        <f t="shared" si="5"/>
        <v>1120</v>
      </c>
      <c r="I18" s="19">
        <f t="shared" si="3"/>
        <v>38.063374440081844</v>
      </c>
      <c r="J18" s="31">
        <v>0</v>
      </c>
      <c r="K18" s="30">
        <v>100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1"/>
      <c r="AI18" s="33"/>
      <c r="AJ18" s="33"/>
      <c r="AK18" s="33"/>
      <c r="AL18" s="23">
        <f t="shared" si="4"/>
        <v>1120</v>
      </c>
    </row>
    <row r="19" spans="1:38" ht="45" x14ac:dyDescent="0.25">
      <c r="A19" s="36" t="s">
        <v>68</v>
      </c>
      <c r="B19" s="44" t="s">
        <v>69</v>
      </c>
      <c r="C19" s="28" t="s">
        <v>47</v>
      </c>
      <c r="D19" s="42">
        <v>1808.3</v>
      </c>
      <c r="E19" s="42">
        <v>688.3</v>
      </c>
      <c r="F19" s="30">
        <v>2808.3</v>
      </c>
      <c r="G19" s="30">
        <v>688.3</v>
      </c>
      <c r="H19" s="25">
        <f>D19-G19</f>
        <v>1120</v>
      </c>
      <c r="I19" s="19">
        <f t="shared" si="3"/>
        <v>38.063374440081844</v>
      </c>
      <c r="J19" s="31">
        <v>0</v>
      </c>
      <c r="K19" s="30">
        <v>100</v>
      </c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1"/>
      <c r="AI19" s="33"/>
      <c r="AJ19" s="33"/>
      <c r="AK19" s="33"/>
      <c r="AL19" s="23">
        <f t="shared" si="4"/>
        <v>1120</v>
      </c>
    </row>
    <row r="20" spans="1:38" ht="42.75" x14ac:dyDescent="0.25">
      <c r="A20" s="36" t="s">
        <v>70</v>
      </c>
      <c r="B20" s="43" t="s">
        <v>71</v>
      </c>
      <c r="C20" s="28" t="s">
        <v>47</v>
      </c>
      <c r="D20" s="42">
        <f>D21</f>
        <v>11540</v>
      </c>
      <c r="E20" s="30">
        <f>E21</f>
        <v>9688</v>
      </c>
      <c r="F20" s="42">
        <v>3960</v>
      </c>
      <c r="G20" s="42">
        <f>G21</f>
        <v>9687.98</v>
      </c>
      <c r="H20" s="25">
        <f>D20-G20</f>
        <v>1852.0200000000004</v>
      </c>
      <c r="I20" s="19">
        <f t="shared" si="3"/>
        <v>83.951299826689777</v>
      </c>
      <c r="J20" s="31">
        <v>0</v>
      </c>
      <c r="K20" s="30">
        <v>100</v>
      </c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1"/>
      <c r="AI20" s="33"/>
      <c r="AJ20" s="33"/>
      <c r="AK20" s="33"/>
      <c r="AL20" s="23">
        <f t="shared" si="4"/>
        <v>1852.0200000000004</v>
      </c>
    </row>
    <row r="21" spans="1:38" ht="30" x14ac:dyDescent="0.25">
      <c r="A21" s="36" t="s">
        <v>72</v>
      </c>
      <c r="B21" s="44" t="s">
        <v>73</v>
      </c>
      <c r="C21" s="28" t="s">
        <v>47</v>
      </c>
      <c r="D21" s="42">
        <v>11540</v>
      </c>
      <c r="E21" s="30">
        <v>9688</v>
      </c>
      <c r="F21" s="42">
        <v>3960</v>
      </c>
      <c r="G21" s="42">
        <v>9687.98</v>
      </c>
      <c r="H21" s="25">
        <f t="shared" si="5"/>
        <v>1852.0200000000004</v>
      </c>
      <c r="I21" s="19">
        <f>G21/D21*100</f>
        <v>83.951299826689777</v>
      </c>
      <c r="J21" s="31">
        <v>0</v>
      </c>
      <c r="K21" s="30">
        <v>100</v>
      </c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1"/>
      <c r="AI21" s="33"/>
      <c r="AJ21" s="33"/>
      <c r="AK21" s="33"/>
      <c r="AL21" s="23"/>
    </row>
    <row r="22" spans="1:38" ht="84.75" customHeight="1" x14ac:dyDescent="0.25">
      <c r="A22" s="36" t="s">
        <v>74</v>
      </c>
      <c r="B22" s="43" t="s">
        <v>75</v>
      </c>
      <c r="C22" s="16" t="s">
        <v>76</v>
      </c>
      <c r="D22" s="39">
        <f t="shared" ref="D22:G24" si="8">D23</f>
        <v>11391.3</v>
      </c>
      <c r="E22" s="25">
        <f t="shared" si="8"/>
        <v>11391.3</v>
      </c>
      <c r="F22" s="39">
        <f t="shared" si="8"/>
        <v>5884</v>
      </c>
      <c r="G22" s="39">
        <f t="shared" si="8"/>
        <v>11391.3</v>
      </c>
      <c r="H22" s="25">
        <f t="shared" si="5"/>
        <v>0</v>
      </c>
      <c r="I22" s="19">
        <f t="shared" si="3"/>
        <v>100</v>
      </c>
      <c r="J22" s="19">
        <v>0</v>
      </c>
      <c r="K22" s="25">
        <v>100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21"/>
      <c r="AI22" s="22"/>
      <c r="AJ22" s="22"/>
      <c r="AK22" s="22"/>
      <c r="AL22" s="23"/>
    </row>
    <row r="23" spans="1:38" ht="30" x14ac:dyDescent="0.25">
      <c r="A23" s="36" t="s">
        <v>77</v>
      </c>
      <c r="B23" s="43" t="s">
        <v>78</v>
      </c>
      <c r="C23" s="28" t="s">
        <v>47</v>
      </c>
      <c r="D23" s="42">
        <f t="shared" si="8"/>
        <v>11391.3</v>
      </c>
      <c r="E23" s="30">
        <f t="shared" si="8"/>
        <v>11391.3</v>
      </c>
      <c r="F23" s="42">
        <f t="shared" si="8"/>
        <v>5884</v>
      </c>
      <c r="G23" s="42">
        <f t="shared" si="8"/>
        <v>11391.3</v>
      </c>
      <c r="H23" s="25">
        <f t="shared" si="5"/>
        <v>0</v>
      </c>
      <c r="I23" s="19">
        <f t="shared" si="3"/>
        <v>100</v>
      </c>
      <c r="J23" s="31">
        <v>0</v>
      </c>
      <c r="K23" s="30">
        <v>100</v>
      </c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1"/>
      <c r="AI23" s="33"/>
      <c r="AJ23" s="33"/>
      <c r="AK23" s="33"/>
      <c r="AL23" s="23"/>
    </row>
    <row r="24" spans="1:38" ht="90" x14ac:dyDescent="0.25">
      <c r="A24" s="36" t="s">
        <v>79</v>
      </c>
      <c r="B24" s="44" t="s">
        <v>80</v>
      </c>
      <c r="C24" s="28" t="s">
        <v>47</v>
      </c>
      <c r="D24" s="42">
        <f t="shared" si="8"/>
        <v>11391.3</v>
      </c>
      <c r="E24" s="30">
        <f t="shared" si="8"/>
        <v>11391.3</v>
      </c>
      <c r="F24" s="42">
        <f t="shared" si="8"/>
        <v>5884</v>
      </c>
      <c r="G24" s="42">
        <f t="shared" si="8"/>
        <v>11391.3</v>
      </c>
      <c r="H24" s="25">
        <f t="shared" si="5"/>
        <v>0</v>
      </c>
      <c r="I24" s="19">
        <f t="shared" si="3"/>
        <v>100</v>
      </c>
      <c r="J24" s="31">
        <v>0</v>
      </c>
      <c r="K24" s="30">
        <v>100</v>
      </c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1"/>
      <c r="AI24" s="33"/>
      <c r="AJ24" s="33"/>
      <c r="AK24" s="33"/>
      <c r="AL24" s="23"/>
    </row>
    <row r="25" spans="1:38" ht="45" x14ac:dyDescent="0.25">
      <c r="A25" s="36" t="s">
        <v>81</v>
      </c>
      <c r="B25" s="44" t="s">
        <v>82</v>
      </c>
      <c r="C25" s="28" t="s">
        <v>47</v>
      </c>
      <c r="D25" s="42">
        <v>11391.3</v>
      </c>
      <c r="E25" s="30">
        <v>11391.3</v>
      </c>
      <c r="F25" s="42">
        <v>5884</v>
      </c>
      <c r="G25" s="42">
        <v>11391.3</v>
      </c>
      <c r="H25" s="25">
        <f t="shared" si="5"/>
        <v>0</v>
      </c>
      <c r="I25" s="19">
        <f t="shared" si="3"/>
        <v>100</v>
      </c>
      <c r="J25" s="31">
        <v>0</v>
      </c>
      <c r="K25" s="30">
        <v>100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1"/>
      <c r="AI25" s="33"/>
      <c r="AJ25" s="33"/>
      <c r="AK25" s="33"/>
      <c r="AL25" s="23"/>
    </row>
    <row r="26" spans="1:38" ht="28.5" x14ac:dyDescent="0.25">
      <c r="A26" s="36" t="s">
        <v>112</v>
      </c>
      <c r="B26" s="43" t="s">
        <v>113</v>
      </c>
      <c r="C26" s="28"/>
      <c r="D26" s="39">
        <f>D27</f>
        <v>51.5</v>
      </c>
      <c r="E26" s="25">
        <v>38</v>
      </c>
      <c r="F26" s="39">
        <f>F27</f>
        <v>38</v>
      </c>
      <c r="G26" s="39">
        <f>G27</f>
        <v>50.8</v>
      </c>
      <c r="H26" s="25">
        <f t="shared" si="5"/>
        <v>0.70000000000000284</v>
      </c>
      <c r="I26" s="19">
        <f t="shared" si="3"/>
        <v>98.640776699029118</v>
      </c>
      <c r="J26" s="31">
        <v>0</v>
      </c>
      <c r="K26" s="30">
        <v>100</v>
      </c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21"/>
      <c r="AI26" s="22"/>
      <c r="AJ26" s="22"/>
      <c r="AK26" s="22"/>
      <c r="AL26" s="23"/>
    </row>
    <row r="27" spans="1:38" ht="30" x14ac:dyDescent="0.25">
      <c r="A27" s="36" t="s">
        <v>114</v>
      </c>
      <c r="B27" s="44" t="s">
        <v>115</v>
      </c>
      <c r="C27" s="28"/>
      <c r="D27" s="42">
        <v>51.5</v>
      </c>
      <c r="E27" s="30">
        <v>50.8</v>
      </c>
      <c r="F27" s="42">
        <v>38</v>
      </c>
      <c r="G27" s="42">
        <v>50.8</v>
      </c>
      <c r="H27" s="25">
        <f t="shared" si="5"/>
        <v>0.70000000000000284</v>
      </c>
      <c r="I27" s="19">
        <f t="shared" si="3"/>
        <v>98.640776699029118</v>
      </c>
      <c r="J27" s="31">
        <v>0</v>
      </c>
      <c r="K27" s="30">
        <v>100</v>
      </c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1"/>
      <c r="AI27" s="33"/>
      <c r="AJ27" s="33"/>
      <c r="AK27" s="33"/>
      <c r="AL27" s="23"/>
    </row>
    <row r="28" spans="1:38" x14ac:dyDescent="0.25">
      <c r="A28" s="36"/>
      <c r="B28" s="17" t="s">
        <v>83</v>
      </c>
      <c r="C28" s="16"/>
      <c r="D28" s="25">
        <f>D8+D17+D22+D26</f>
        <v>125131.94</v>
      </c>
      <c r="E28" s="25">
        <f t="shared" ref="E28:K28" si="9">E8+E17+E22+E26</f>
        <v>116338.85799999999</v>
      </c>
      <c r="F28" s="25">
        <f t="shared" si="9"/>
        <v>111366.18</v>
      </c>
      <c r="G28" s="25">
        <f t="shared" si="9"/>
        <v>122086.20999999999</v>
      </c>
      <c r="H28" s="25">
        <f t="shared" si="9"/>
        <v>3045.7299999999987</v>
      </c>
      <c r="I28" s="19">
        <f t="shared" si="3"/>
        <v>97.565985151353047</v>
      </c>
      <c r="J28" s="25">
        <f t="shared" si="9"/>
        <v>1.6133121893617743</v>
      </c>
      <c r="K28" s="25">
        <f t="shared" si="9"/>
        <v>400</v>
      </c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21"/>
      <c r="AI28" s="22"/>
      <c r="AJ28" s="22"/>
      <c r="AK28" s="22"/>
      <c r="AL28" s="23">
        <f>H28</f>
        <v>3045.7299999999987</v>
      </c>
    </row>
    <row r="29" spans="1:38" x14ac:dyDescent="0.25">
      <c r="A29" s="1"/>
      <c r="B29" s="5"/>
      <c r="C29" s="4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25">
      <c r="A30" s="1"/>
      <c r="B30" s="46" t="s">
        <v>84</v>
      </c>
      <c r="C30" s="4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25">
      <c r="A31" s="1"/>
      <c r="B31" s="47" t="s">
        <v>85</v>
      </c>
      <c r="C31" s="4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25">
      <c r="A32" s="1"/>
      <c r="B32" s="47" t="s">
        <v>86</v>
      </c>
      <c r="C32" s="4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25">
      <c r="A33" s="1"/>
      <c r="B33" s="47" t="s">
        <v>87</v>
      </c>
      <c r="C33" s="4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25">
      <c r="A34" s="1"/>
      <c r="B34" s="47" t="s">
        <v>88</v>
      </c>
      <c r="C34" s="4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25">
      <c r="A35" s="1"/>
      <c r="B35" s="47" t="s">
        <v>89</v>
      </c>
      <c r="C35" s="4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25">
      <c r="A36" s="1"/>
      <c r="B36" s="47" t="s">
        <v>90</v>
      </c>
      <c r="C36" s="4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25">
      <c r="A37" s="1"/>
      <c r="B37" s="47" t="s">
        <v>91</v>
      </c>
      <c r="C37" s="4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AG37" s="5"/>
      <c r="AH37" s="5"/>
      <c r="AI37" s="5"/>
      <c r="AJ37" s="5"/>
      <c r="AK37" s="5"/>
      <c r="AL37" s="5"/>
    </row>
    <row r="38" spans="1:38" x14ac:dyDescent="0.25">
      <c r="A38" s="1"/>
      <c r="B38" s="47" t="s">
        <v>92</v>
      </c>
      <c r="C38" s="4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AG38" s="5"/>
      <c r="AH38" s="5"/>
      <c r="AI38" s="5"/>
      <c r="AJ38" s="5"/>
      <c r="AK38" s="5"/>
      <c r="AL38" s="5"/>
    </row>
    <row r="39" spans="1:38" x14ac:dyDescent="0.25">
      <c r="A39" s="1"/>
      <c r="B39" s="47" t="s">
        <v>93</v>
      </c>
      <c r="C39" s="4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AG39" s="5"/>
      <c r="AH39" s="5"/>
      <c r="AI39" s="5"/>
      <c r="AJ39" s="5"/>
      <c r="AK39" s="5"/>
      <c r="AL39" s="5"/>
    </row>
    <row r="40" spans="1:38" x14ac:dyDescent="0.25">
      <c r="A40" s="1"/>
      <c r="B40" s="47" t="s">
        <v>94</v>
      </c>
      <c r="C40" s="4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AG40" s="5"/>
      <c r="AH40" s="5"/>
      <c r="AI40" s="5"/>
      <c r="AJ40" s="5"/>
      <c r="AK40" s="5"/>
      <c r="AL40" s="5"/>
    </row>
    <row r="41" spans="1:38" x14ac:dyDescent="0.25">
      <c r="A41" s="1"/>
      <c r="B41" s="47" t="s">
        <v>95</v>
      </c>
      <c r="C41" s="4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AG41" s="5"/>
      <c r="AH41" s="5"/>
      <c r="AI41" s="5"/>
      <c r="AJ41" s="5"/>
      <c r="AK41" s="5"/>
      <c r="AL41" s="5"/>
    </row>
    <row r="42" spans="1:38" x14ac:dyDescent="0.25">
      <c r="A42" s="1"/>
      <c r="B42" s="47" t="s">
        <v>96</v>
      </c>
      <c r="C42" s="4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AG42" s="5"/>
      <c r="AH42" s="5"/>
      <c r="AI42" s="5"/>
      <c r="AJ42" s="5"/>
      <c r="AK42" s="5"/>
      <c r="AL42" s="5"/>
    </row>
    <row r="43" spans="1:38" x14ac:dyDescent="0.25">
      <c r="A43" s="1"/>
      <c r="B43" s="47" t="s">
        <v>97</v>
      </c>
      <c r="C43" s="4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AG43" s="5"/>
      <c r="AH43" s="5"/>
      <c r="AI43" s="5"/>
      <c r="AJ43" s="5"/>
      <c r="AK43" s="5"/>
      <c r="AL43" s="5"/>
    </row>
    <row r="44" spans="1:38" x14ac:dyDescent="0.25">
      <c r="A44" s="1"/>
      <c r="B44" s="47" t="s">
        <v>98</v>
      </c>
      <c r="C44" s="4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AG44" s="5"/>
      <c r="AH44" s="5"/>
      <c r="AI44" s="5"/>
      <c r="AJ44" s="5"/>
      <c r="AK44" s="5"/>
      <c r="AL44" s="5"/>
    </row>
    <row r="45" spans="1:38" ht="22.5" x14ac:dyDescent="0.25">
      <c r="A45" s="1"/>
      <c r="B45" s="48" t="s">
        <v>99</v>
      </c>
      <c r="C45" s="4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25">
      <c r="A46" s="1"/>
      <c r="B46" s="47" t="s">
        <v>100</v>
      </c>
      <c r="C46" s="4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25">
      <c r="A47" s="1"/>
      <c r="B47" s="47" t="s">
        <v>101</v>
      </c>
      <c r="C47" s="4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5">
      <c r="A48" s="1"/>
      <c r="B48" s="47" t="s">
        <v>102</v>
      </c>
      <c r="C48" s="4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25">
      <c r="A49" s="1"/>
      <c r="B49" s="47" t="s">
        <v>103</v>
      </c>
      <c r="C49" s="4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25">
      <c r="A50" s="1"/>
      <c r="B50" s="47" t="s">
        <v>104</v>
      </c>
      <c r="C50" s="4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25">
      <c r="A51" s="1"/>
      <c r="B51" s="47" t="s">
        <v>105</v>
      </c>
      <c r="C51" s="4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25">
      <c r="A52" s="1"/>
      <c r="B52" s="47" t="s">
        <v>106</v>
      </c>
      <c r="C52" s="4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25">
      <c r="A53" s="1"/>
      <c r="B53" s="47" t="s">
        <v>107</v>
      </c>
      <c r="C53" s="4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25">
      <c r="A54" s="1"/>
      <c r="B54" s="47" t="s">
        <v>108</v>
      </c>
      <c r="C54" s="4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25">
      <c r="A55" s="1"/>
      <c r="B55" s="47" t="s">
        <v>109</v>
      </c>
      <c r="C55" s="4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25">
      <c r="A56" s="1"/>
      <c r="B56" s="47" t="s">
        <v>110</v>
      </c>
      <c r="C56" s="4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</sheetData>
  <mergeCells count="12">
    <mergeCell ref="L5:AL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ageMargins left="0.7" right="0.7" top="0.75" bottom="0.75" header="0.3" footer="0.3"/>
  <pageSetup paperSize="9" scale="26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2021-01-15T11:49:59Z</dcterms:modified>
</cp:coreProperties>
</file>