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0" yWindow="660" windowWidth="18195" windowHeight="11250"/>
  </bookViews>
  <sheets>
    <sheet name="856" sheetId="1" r:id="rId1"/>
  </sheets>
  <definedNames>
    <definedName name="_xlnm.Print_Area" localSheetId="0">'856'!$A$1:$AL$58</definedName>
  </definedNames>
  <calcPr calcId="145621"/>
</workbook>
</file>

<file path=xl/calcChain.xml><?xml version="1.0" encoding="utf-8"?>
<calcChain xmlns="http://schemas.openxmlformats.org/spreadsheetml/2006/main">
  <c r="G27" i="1" l="1"/>
  <c r="F27" i="1"/>
  <c r="E27" i="1"/>
  <c r="D27" i="1"/>
  <c r="J15" i="1" l="1"/>
  <c r="J14" i="1"/>
  <c r="J12" i="1" l="1"/>
  <c r="F23" i="1"/>
  <c r="G23" i="1" l="1"/>
  <c r="G22" i="1"/>
  <c r="J20" i="1"/>
  <c r="J22" i="1"/>
  <c r="F17" i="1"/>
  <c r="F16" i="1" s="1"/>
  <c r="E9" i="1"/>
  <c r="F10" i="1"/>
  <c r="F9" i="1" s="1"/>
  <c r="F8" i="1" l="1"/>
  <c r="D20" i="1"/>
  <c r="G20" i="1"/>
  <c r="E20" i="1"/>
  <c r="G10" i="1"/>
  <c r="E22" i="1" l="1"/>
  <c r="E23" i="1"/>
  <c r="D23" i="1"/>
  <c r="H23" i="1" s="1"/>
  <c r="AL23" i="1" s="1"/>
  <c r="G9" i="1"/>
  <c r="H20" i="1"/>
  <c r="I20" i="1"/>
  <c r="I23" i="1"/>
  <c r="AL15" i="1"/>
  <c r="H14" i="1"/>
  <c r="AL14" i="1" s="1"/>
  <c r="I14" i="1"/>
  <c r="D10" i="1"/>
  <c r="D9" i="1" s="1"/>
  <c r="H12" i="1"/>
  <c r="I28" i="1"/>
  <c r="H28" i="1"/>
  <c r="H27" i="1" s="1"/>
  <c r="H9" i="1" l="1"/>
  <c r="F26" i="1"/>
  <c r="F25" i="1" s="1"/>
  <c r="F22" i="1"/>
  <c r="F20" i="1"/>
  <c r="D22" i="1"/>
  <c r="H22" i="1" s="1"/>
  <c r="E26" i="1"/>
  <c r="D26" i="1" l="1"/>
  <c r="I22" i="1"/>
  <c r="G26" i="1"/>
  <c r="E17" i="1" l="1"/>
  <c r="G17" i="1"/>
  <c r="G25" i="1" l="1"/>
  <c r="E25" i="1"/>
  <c r="D25" i="1"/>
  <c r="I27" i="1"/>
  <c r="I26" i="1"/>
  <c r="H26" i="1"/>
  <c r="G19" i="1"/>
  <c r="F19" i="1"/>
  <c r="I24" i="1"/>
  <c r="H24" i="1"/>
  <c r="AL22" i="1"/>
  <c r="I25" i="1" l="1"/>
  <c r="H25" i="1"/>
  <c r="G16" i="1" l="1"/>
  <c r="G8" i="1" l="1"/>
  <c r="J16" i="1"/>
  <c r="AH30" i="1"/>
  <c r="AI30" i="1"/>
  <c r="AJ30" i="1"/>
  <c r="AK30" i="1"/>
  <c r="E19" i="1"/>
  <c r="E16" i="1"/>
  <c r="E8" i="1" s="1"/>
  <c r="J11" i="1"/>
  <c r="J18" i="1"/>
  <c r="J17" i="1"/>
  <c r="H10" i="1"/>
  <c r="E29" i="1" l="1"/>
  <c r="J10" i="1"/>
  <c r="I11" i="1"/>
  <c r="I12" i="1"/>
  <c r="I13" i="1"/>
  <c r="I18" i="1"/>
  <c r="I21" i="1"/>
  <c r="H11" i="1"/>
  <c r="AL11" i="1" s="1"/>
  <c r="AL12" i="1"/>
  <c r="H13" i="1"/>
  <c r="AL13" i="1" s="1"/>
  <c r="H18" i="1"/>
  <c r="AL18" i="1" s="1"/>
  <c r="H21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D19" i="1"/>
  <c r="D17" i="1"/>
  <c r="E30" i="1" l="1"/>
  <c r="AL21" i="1"/>
  <c r="G29" i="1"/>
  <c r="J9" i="1"/>
  <c r="AL10" i="1"/>
  <c r="D16" i="1"/>
  <c r="I19" i="1"/>
  <c r="AL20" i="1"/>
  <c r="I10" i="1"/>
  <c r="H17" i="1"/>
  <c r="AL17" i="1" s="1"/>
  <c r="I17" i="1"/>
  <c r="H16" i="1" l="1"/>
  <c r="AL16" i="1" s="1"/>
  <c r="G30" i="1"/>
  <c r="F29" i="1"/>
  <c r="D8" i="1"/>
  <c r="I16" i="1"/>
  <c r="J8" i="1"/>
  <c r="H19" i="1"/>
  <c r="I9" i="1"/>
  <c r="H8" i="1" l="1"/>
  <c r="AL8" i="1" s="1"/>
  <c r="D29" i="1"/>
  <c r="D30" i="1" s="1"/>
  <c r="H30" i="1" s="1"/>
  <c r="F30" i="1"/>
  <c r="J30" i="1" s="1"/>
  <c r="J29" i="1"/>
  <c r="AL19" i="1"/>
  <c r="I8" i="1"/>
  <c r="AL9" i="1"/>
  <c r="H29" i="1" l="1"/>
  <c r="AL29" i="1" s="1"/>
  <c r="AL30" i="1" s="1"/>
  <c r="I29" i="1"/>
  <c r="I30" i="1"/>
</calcChain>
</file>

<file path=xl/sharedStrings.xml><?xml version="1.0" encoding="utf-8"?>
<sst xmlns="http://schemas.openxmlformats.org/spreadsheetml/2006/main" count="135" uniqueCount="119">
  <si>
    <t>АНАЛИЗ</t>
  </si>
  <si>
    <t>исполнения расходов бюджета Пермского края</t>
  </si>
  <si>
    <t>КЦСР</t>
  </si>
  <si>
    <t>Наименование расходов</t>
  </si>
  <si>
    <t>ОГВ (исполнитель/ соисполнитель)</t>
  </si>
  <si>
    <t>Уточненный годовой план на отчетный период</t>
  </si>
  <si>
    <t>Заключено контрактов</t>
  </si>
  <si>
    <t>Исполнение за аналогичный период прошлого года</t>
  </si>
  <si>
    <t>Исполнено на отчетную дату  нарастающим итогом</t>
  </si>
  <si>
    <t>Отклонение от плана</t>
  </si>
  <si>
    <t>% исполнения</t>
  </si>
  <si>
    <t>Темп роста (снижения) к аналогичному периоду прошлого года (%)</t>
  </si>
  <si>
    <t>Ожидаемое исполнение бюджета за текущий финансовый год</t>
  </si>
  <si>
    <t>Причины неисполнения</t>
  </si>
  <si>
    <t>01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</si>
  <si>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</si>
  <si>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</si>
  <si>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</si>
  <si>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</si>
  <si>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</si>
  <si>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</si>
  <si>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</si>
  <si>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</si>
  <si>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</si>
  <si>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</si>
  <si>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</si>
  <si>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</si>
  <si>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</si>
  <si>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</si>
  <si>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</si>
  <si>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</si>
  <si>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</si>
  <si>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</si>
  <si>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</si>
  <si>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</si>
  <si>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</si>
  <si>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</si>
  <si>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31</t>
  </si>
  <si>
    <t>32</t>
  </si>
  <si>
    <t>33</t>
  </si>
  <si>
    <t>99</t>
  </si>
  <si>
    <t>01 – отсутствие нормативных документов, определяющих порядок выделения и (или) использования средств бюджета</t>
  </si>
  <si>
    <t>04 – экономия, сложившаяся по результатам проведения конкурсных процедур</t>
  </si>
  <si>
    <t>05 – невозможность заключения государственного контракта (договора) по итогам конкурса в связи с отсутствием претендентов (поставщиков, подрядчиков, исполнителей)</t>
  </si>
  <si>
    <t xml:space="preserve">06 – отсутствие положительного заключения Главгосэкспертизы 
и вневедомственной экспертизы Пермского края
</t>
  </si>
  <si>
    <t xml:space="preserve">07 – нарушение подрядными организациями сроков исполнения 
и иных условий контрактов, не повлекшее судебные процедуры
</t>
  </si>
  <si>
    <t xml:space="preserve">08 – нарушение подрядными организациями сроков исполнения 
и иных условий контрактов (договоров), повлекшее судебные процедуры
</t>
  </si>
  <si>
    <t>09 – несвоевременность представления исполнителями работ (поставщиками, подрядчиками) документов для расчетов</t>
  </si>
  <si>
    <t>10 – оплата работ «по факту» на основании актов выполненных работ</t>
  </si>
  <si>
    <t>11 – нарушение сроков исполнения и иных условий соглашений</t>
  </si>
  <si>
    <t>12 – невыполнение обязательств по долевому софинансированию</t>
  </si>
  <si>
    <t>14 – более медленные, чем планировалось, темпы реализации проекта</t>
  </si>
  <si>
    <t>16 – курсовая разница</t>
  </si>
  <si>
    <t>17 – проведение реорганизационных мероприятий</t>
  </si>
  <si>
    <t>19 – заявительный характер субсидирования организаций, производителей товаров, работ и услуг</t>
  </si>
  <si>
    <t>20 – предоставление организациями (органами местного самоуправления) – получателями субсидий некорректного (неполного) пакета документов для осуществления выплат</t>
  </si>
  <si>
    <t>21 – заявительный характер выплаты компенсаций пособий 
и компенсаций</t>
  </si>
  <si>
    <t xml:space="preserve">22 – уменьшение численности получателей выплат, пособий 
и компенсаций по сравнению с запланированной
</t>
  </si>
  <si>
    <t>23 – отсутствие гарантийных случаев</t>
  </si>
  <si>
    <t>24 – длительность проведения конкурсных процедур</t>
  </si>
  <si>
    <t>25 – отсутствие проектно-сметной документации</t>
  </si>
  <si>
    <t>27 – необходимость внесения изменений в государственную программу и/или перечень объектов капитального строительства общественной инфраструктуры и перечень объектов автодорожного строительства</t>
  </si>
  <si>
    <t>28 – поэтапная оплата работ в соответствии с условиями заключенных государственных контрактов (договоров)</t>
  </si>
  <si>
    <t>29 – сезонность осуществления расходов</t>
  </si>
  <si>
    <t>31 – осуществление взносов в уставные капиталы открытых акционерных обществ в сроки, предусмотренные договорами (соглашениями)</t>
  </si>
  <si>
    <t>32 – длительность конкурсного отбора муниципальных образований</t>
  </si>
  <si>
    <t>33 - отсутствие соглашений с муниципальными образованиями</t>
  </si>
  <si>
    <t>99 – иные причины (полная расшифровка в пояснительной записке)</t>
  </si>
  <si>
    <t>04 0 00 00000</t>
  </si>
  <si>
    <t>Государственная программа Пермского края "Пермский край - территория культуры"</t>
  </si>
  <si>
    <t>Министерство культуры Пермского края/ Агентство по делам архивов Пермского края</t>
  </si>
  <si>
    <t>04 1 00 00000</t>
  </si>
  <si>
    <t>Подпрограмма "Развитие искусства, культуры и архивного дела Пермского края"</t>
  </si>
  <si>
    <t>Агентство по делам архивов Пермского края</t>
  </si>
  <si>
    <t>04 1 06 00000</t>
  </si>
  <si>
    <t>Основное мероприятие "Мероприятия по хранению, комплектованию, учету и использованию документов архивного фонда Пермского края"</t>
  </si>
  <si>
    <t>04 1 06 00110</t>
  </si>
  <si>
    <t>Обеспечение деятельности (оказание услуг, выполнение работ) государственных учреждений (организаций)</t>
  </si>
  <si>
    <t>04 1 06 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</si>
  <si>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</si>
  <si>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04 1 06 2К110</t>
  </si>
  <si>
    <t>Проведение ежегодного форума архивистов Пермского края</t>
  </si>
  <si>
    <t>04 3 00 00000</t>
  </si>
  <si>
    <t>Подпрограмма "Эффективное управление государственной программы"</t>
  </si>
  <si>
    <t>04 3 01 00000</t>
  </si>
  <si>
    <t>Основное мероприятие "Обеспечение деятельности государственных органов"</t>
  </si>
  <si>
    <t xml:space="preserve"> Агентство по делам архивов Пермского края</t>
  </si>
  <si>
    <t>04 3 01 00090</t>
  </si>
  <si>
    <t>Содержание государственных органов Пермского края</t>
  </si>
  <si>
    <t>12 0 00 00000</t>
  </si>
  <si>
    <t>Государственная программа Пермского края "Общество и власть"</t>
  </si>
  <si>
    <t>12 3 00 00000</t>
  </si>
  <si>
    <t xml:space="preserve">Подпрограмма "Сотрудничество социально ориентированных некоммерческих организаций и власти в решении социально значимых задач"
</t>
  </si>
  <si>
    <t>12 3 01 2В090</t>
  </si>
  <si>
    <t>Содействие формированию информационного пространства, способствующего развитию гражданских инициатив, в том числе информационная поддержка социально ориентированных некоммерческих организаций</t>
  </si>
  <si>
    <t>Итого по государственным программам</t>
  </si>
  <si>
    <t>ВСЕГО:</t>
  </si>
  <si>
    <r>
      <t xml:space="preserve">по </t>
    </r>
    <r>
      <rPr>
        <b/>
        <i/>
        <u/>
        <sz val="9"/>
        <rFont val="Times New Roman"/>
        <family val="1"/>
        <charset val="204"/>
      </rPr>
      <t>Агентству по делам архивов</t>
    </r>
    <r>
      <rPr>
        <b/>
        <u/>
        <sz val="9"/>
        <rFont val="Times New Roman"/>
        <family val="1"/>
        <charset val="204"/>
      </rPr>
      <t xml:space="preserve"> Пермского края</t>
    </r>
  </si>
  <si>
    <t>Администрация губернатора Пермского края/Агентство по делам архивов Пермского края</t>
  </si>
  <si>
    <t>12 4 00 00000</t>
  </si>
  <si>
    <t xml:space="preserve">Подпрограмма "Формирование у жителей Пермского края уважения к традициям и историческим ценностям малой родины"
</t>
  </si>
  <si>
    <t>13 0 00 00000</t>
  </si>
  <si>
    <t>Государственная программа Пермского края "Развитие информационного общества"</t>
  </si>
  <si>
    <t>Министерство информационнного развития и связи ПК/Агентство по делам архивов Пермского края</t>
  </si>
  <si>
    <t>13 2 00 00000</t>
  </si>
  <si>
    <t>Подпрограмма "Открытое правительство"</t>
  </si>
  <si>
    <t>Повышение доступности и качества предоставления услуг и исполнения функций в электронной форме, повышение качества государственного управления, развитие систем вовлечения граждан в государственное управление и механизмов взаимодействия государственных органов Пермского края, органов местного самоуправления муниципальных образований Пермского края, подведомственных им организаций, граждан и юридических лиц, обеспечение деятельности подведомственной организации</t>
  </si>
  <si>
    <t>13 2 01 00000</t>
  </si>
  <si>
    <t>12 4 01 2В110</t>
  </si>
  <si>
    <t>13 2 01 000130</t>
  </si>
  <si>
    <t xml:space="preserve">Оказание услуг по сопровождению и обслуживанию Единой архивной информационной системы Пермского края "Архивы Прикамья"
</t>
  </si>
  <si>
    <t>Основное мероприятие "Развитие и укрепление материально-технической базы государственых учреждений"</t>
  </si>
  <si>
    <t>Развитие и укрепление материально-технической базы государственых учреждений</t>
  </si>
  <si>
    <t xml:space="preserve">04 1 05 2К070
</t>
  </si>
  <si>
    <t xml:space="preserve">04 1 05 00000
</t>
  </si>
  <si>
    <t>Основное мероприятие "Содействие в формировании у жителей Пермского края уважения к традициям и историческим ценностям малой родины"</t>
  </si>
  <si>
    <t xml:space="preserve">Мероприятия, направленные на формирование ценностных представлений о любви и уважении к Отечеству, к своей малой родине
</t>
  </si>
  <si>
    <t>12 4 01 00000</t>
  </si>
  <si>
    <t>за 3 квартал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</si>
</sst>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u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3">
    <xf numFmtId="0" fontId="0" fillId="0" borderId="0" xfId="0"/>
    <xf numFmtId="49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left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165" fontId="0" fillId="0" borderId="1" xfId="0" applyNumberFormat="1" applyFont="1" applyFill="1" applyBorder="1"/>
    <xf numFmtId="49" fontId="10" fillId="0" borderId="1" xfId="1" applyNumberFormat="1" applyFont="1" applyFill="1" applyBorder="1" applyAlignment="1">
      <alignment horizontal="left" vertical="center"/>
    </xf>
    <xf numFmtId="0" fontId="10" fillId="0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11" fillId="0" borderId="1" xfId="1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0" fillId="0" borderId="1" xfId="1" applyNumberFormat="1" applyFont="1" applyFill="1" applyBorder="1" applyAlignment="1">
      <alignment horizontal="left" vertical="top" wrapText="1"/>
    </xf>
    <xf numFmtId="0" fontId="11" fillId="0" borderId="1" xfId="1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164" fontId="9" fillId="0" borderId="1" xfId="0" applyNumberFormat="1" applyFont="1" applyFill="1" applyBorder="1"/>
    <xf numFmtId="4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4 3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8"/>
  <sheetViews>
    <sheetView tabSelected="1" view="pageBreakPreview" zoomScale="89" zoomScaleNormal="76" zoomScaleSheetLayoutView="89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27" sqref="C27"/>
    </sheetView>
  </sheetViews>
  <sheetFormatPr defaultColWidth="9.140625" defaultRowHeight="12" x14ac:dyDescent="0.2"/>
  <cols>
    <col min="1" max="1" width="15.140625" style="1" customWidth="1"/>
    <col min="2" max="2" width="39.42578125" style="5" customWidth="1"/>
    <col min="3" max="3" width="22.85546875" style="6" customWidth="1"/>
    <col min="4" max="4" width="15.42578125" style="5" customWidth="1"/>
    <col min="5" max="5" width="13.85546875" style="5" customWidth="1"/>
    <col min="6" max="6" width="11" style="5" customWidth="1"/>
    <col min="7" max="7" width="14.28515625" style="5" customWidth="1"/>
    <col min="8" max="8" width="11" style="5" customWidth="1"/>
    <col min="9" max="9" width="16.7109375" style="5" customWidth="1"/>
    <col min="10" max="10" width="11.42578125" style="5" customWidth="1"/>
    <col min="11" max="11" width="10.140625" style="5" customWidth="1"/>
    <col min="12" max="37" width="4.85546875" style="5" hidden="1" customWidth="1"/>
    <col min="38" max="38" width="14.7109375" style="5" hidden="1" customWidth="1"/>
    <col min="39" max="39" width="9.85546875" style="6" bestFit="1" customWidth="1"/>
    <col min="40" max="16384" width="9.140625" style="6"/>
  </cols>
  <sheetData>
    <row r="1" spans="1:39" x14ac:dyDescent="0.2">
      <c r="B1" s="2"/>
      <c r="C1" s="3"/>
      <c r="D1" s="2"/>
      <c r="E1" s="4" t="s">
        <v>0</v>
      </c>
      <c r="F1" s="4"/>
      <c r="G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</row>
    <row r="2" spans="1:39" x14ac:dyDescent="0.2">
      <c r="B2" s="2"/>
      <c r="C2" s="3"/>
      <c r="D2" s="2"/>
      <c r="E2" s="4" t="s">
        <v>1</v>
      </c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</row>
    <row r="3" spans="1:39" x14ac:dyDescent="0.2">
      <c r="B3" s="7"/>
      <c r="C3" s="8"/>
      <c r="D3" s="7"/>
      <c r="E3" s="9" t="s">
        <v>97</v>
      </c>
      <c r="F3" s="9"/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8"/>
    </row>
    <row r="4" spans="1:39" x14ac:dyDescent="0.2">
      <c r="A4" s="10"/>
      <c r="B4" s="9"/>
      <c r="C4" s="11"/>
      <c r="D4" s="9"/>
      <c r="E4" s="9" t="s">
        <v>118</v>
      </c>
      <c r="F4" s="9"/>
      <c r="G4" s="9"/>
      <c r="H4" s="9"/>
      <c r="I4" s="9"/>
      <c r="J4" s="9"/>
      <c r="K4" s="9"/>
      <c r="L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M4" s="11"/>
    </row>
    <row r="5" spans="1:39" s="5" customFormat="1" x14ac:dyDescent="0.25">
      <c r="A5" s="53" t="s">
        <v>2</v>
      </c>
      <c r="B5" s="54" t="s">
        <v>3</v>
      </c>
      <c r="C5" s="55" t="s">
        <v>4</v>
      </c>
      <c r="D5" s="55" t="s">
        <v>5</v>
      </c>
      <c r="E5" s="55" t="s">
        <v>6</v>
      </c>
      <c r="F5" s="55" t="s">
        <v>7</v>
      </c>
      <c r="G5" s="55" t="s">
        <v>8</v>
      </c>
      <c r="H5" s="55" t="s">
        <v>9</v>
      </c>
      <c r="I5" s="55" t="s">
        <v>10</v>
      </c>
      <c r="J5" s="55" t="s">
        <v>11</v>
      </c>
      <c r="K5" s="55" t="s">
        <v>12</v>
      </c>
      <c r="L5" s="51" t="s">
        <v>13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12"/>
    </row>
    <row r="6" spans="1:39" s="5" customFormat="1" ht="75" customHeight="1" x14ac:dyDescent="0.25">
      <c r="A6" s="53"/>
      <c r="B6" s="54"/>
      <c r="C6" s="56"/>
      <c r="D6" s="56"/>
      <c r="E6" s="56"/>
      <c r="F6" s="56"/>
      <c r="G6" s="56"/>
      <c r="H6" s="56"/>
      <c r="I6" s="56"/>
      <c r="J6" s="56"/>
      <c r="K6" s="56"/>
      <c r="L6" s="13" t="s">
        <v>14</v>
      </c>
      <c r="M6" s="13" t="s">
        <v>15</v>
      </c>
      <c r="N6" s="13" t="s">
        <v>16</v>
      </c>
      <c r="O6" s="13" t="s">
        <v>17</v>
      </c>
      <c r="P6" s="13" t="s">
        <v>18</v>
      </c>
      <c r="Q6" s="13" t="s">
        <v>19</v>
      </c>
      <c r="R6" s="13" t="s">
        <v>20</v>
      </c>
      <c r="S6" s="13" t="s">
        <v>21</v>
      </c>
      <c r="T6" s="13" t="s">
        <v>22</v>
      </c>
      <c r="U6" s="13" t="s">
        <v>23</v>
      </c>
      <c r="V6" s="13" t="s">
        <v>24</v>
      </c>
      <c r="W6" s="13" t="s">
        <v>25</v>
      </c>
      <c r="X6" s="13" t="s">
        <v>26</v>
      </c>
      <c r="Y6" s="13" t="s">
        <v>27</v>
      </c>
      <c r="Z6" s="13" t="s">
        <v>28</v>
      </c>
      <c r="AA6" s="13" t="s">
        <v>29</v>
      </c>
      <c r="AB6" s="13" t="s">
        <v>30</v>
      </c>
      <c r="AC6" s="13" t="s">
        <v>31</v>
      </c>
      <c r="AD6" s="13" t="s">
        <v>32</v>
      </c>
      <c r="AE6" s="13" t="s">
        <v>33</v>
      </c>
      <c r="AF6" s="13" t="s">
        <v>34</v>
      </c>
      <c r="AG6" s="13" t="s">
        <v>35</v>
      </c>
      <c r="AH6" s="13" t="s">
        <v>36</v>
      </c>
      <c r="AI6" s="13" t="s">
        <v>37</v>
      </c>
      <c r="AJ6" s="13" t="s">
        <v>38</v>
      </c>
      <c r="AK6" s="13" t="s">
        <v>39</v>
      </c>
      <c r="AL6" s="13" t="s">
        <v>40</v>
      </c>
    </row>
    <row r="7" spans="1:39" x14ac:dyDescent="0.2">
      <c r="A7" s="14">
        <v>1</v>
      </c>
      <c r="B7" s="15">
        <v>2</v>
      </c>
      <c r="C7" s="16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7">
        <v>12</v>
      </c>
      <c r="M7" s="15">
        <v>13</v>
      </c>
      <c r="N7" s="17">
        <v>14</v>
      </c>
      <c r="O7" s="15">
        <v>15</v>
      </c>
      <c r="P7" s="17">
        <v>16</v>
      </c>
      <c r="Q7" s="15">
        <v>17</v>
      </c>
      <c r="R7" s="17">
        <v>18</v>
      </c>
      <c r="S7" s="15">
        <v>19</v>
      </c>
      <c r="T7" s="17">
        <v>20</v>
      </c>
      <c r="U7" s="15">
        <v>21</v>
      </c>
      <c r="V7" s="17">
        <v>22</v>
      </c>
      <c r="W7" s="15">
        <v>23</v>
      </c>
      <c r="X7" s="17">
        <v>24</v>
      </c>
      <c r="Y7" s="15">
        <v>25</v>
      </c>
      <c r="Z7" s="17">
        <v>26</v>
      </c>
      <c r="AA7" s="15">
        <v>27</v>
      </c>
      <c r="AB7" s="17">
        <v>28</v>
      </c>
      <c r="AC7" s="15">
        <v>29</v>
      </c>
      <c r="AD7" s="17">
        <v>30</v>
      </c>
      <c r="AE7" s="15">
        <v>31</v>
      </c>
      <c r="AF7" s="17">
        <v>32</v>
      </c>
      <c r="AG7" s="15">
        <v>33</v>
      </c>
      <c r="AH7" s="17">
        <v>34</v>
      </c>
      <c r="AI7" s="15">
        <v>35</v>
      </c>
      <c r="AJ7" s="17">
        <v>36</v>
      </c>
      <c r="AK7" s="15">
        <v>37</v>
      </c>
      <c r="AL7" s="17">
        <v>38</v>
      </c>
    </row>
    <row r="8" spans="1:39" s="21" customFormat="1" ht="71.25" x14ac:dyDescent="0.25">
      <c r="A8" s="23" t="s">
        <v>68</v>
      </c>
      <c r="B8" s="24" t="s">
        <v>69</v>
      </c>
      <c r="C8" s="23" t="s">
        <v>70</v>
      </c>
      <c r="D8" s="57">
        <f>D9+D16</f>
        <v>109621.06750999999</v>
      </c>
      <c r="E8" s="57">
        <f>E9+E16</f>
        <v>93693.599999999991</v>
      </c>
      <c r="F8" s="57">
        <f>F9+F16</f>
        <v>75782.274420000002</v>
      </c>
      <c r="G8" s="57">
        <f>G9+G16</f>
        <v>81326.499299999996</v>
      </c>
      <c r="H8" s="57">
        <f>H9+H16</f>
        <v>28294.568209999998</v>
      </c>
      <c r="I8" s="25">
        <f>G8/D8*100</f>
        <v>74.188749614740914</v>
      </c>
      <c r="J8" s="25">
        <f t="shared" ref="J8:J18" si="0">(G8-F8)/F8*100</f>
        <v>7.3159916648487338</v>
      </c>
      <c r="K8" s="26">
        <v>100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7"/>
      <c r="AI8" s="22"/>
      <c r="AJ8" s="22"/>
      <c r="AK8" s="22"/>
      <c r="AL8" s="28">
        <f>H8</f>
        <v>28294.568209999998</v>
      </c>
    </row>
    <row r="9" spans="1:39" s="21" customFormat="1" ht="42.75" x14ac:dyDescent="0.25">
      <c r="A9" s="29" t="s">
        <v>71</v>
      </c>
      <c r="B9" s="24" t="s">
        <v>72</v>
      </c>
      <c r="C9" s="23" t="s">
        <v>73</v>
      </c>
      <c r="D9" s="57">
        <f>D10+D14</f>
        <v>100733.80051</v>
      </c>
      <c r="E9" s="57">
        <f>E10+E14</f>
        <v>92869.7</v>
      </c>
      <c r="F9" s="57">
        <f>F10+F13+F14</f>
        <v>70046.356549999997</v>
      </c>
      <c r="G9" s="57">
        <f>G10+G14</f>
        <v>75257.599300000002</v>
      </c>
      <c r="H9" s="30">
        <f>D9-G9</f>
        <v>25476.201209999999</v>
      </c>
      <c r="I9" s="25">
        <f t="shared" ref="I9:I30" si="1">G9/D9*100</f>
        <v>74.709381477698798</v>
      </c>
      <c r="J9" s="25">
        <f t="shared" si="0"/>
        <v>7.439705655896824</v>
      </c>
      <c r="K9" s="26">
        <v>100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7"/>
      <c r="AI9" s="22"/>
      <c r="AJ9" s="22"/>
      <c r="AK9" s="22"/>
      <c r="AL9" s="28">
        <f t="shared" ref="AL9:AL21" si="2">H9</f>
        <v>25476.201209999999</v>
      </c>
    </row>
    <row r="10" spans="1:39" s="36" customFormat="1" ht="60" x14ac:dyDescent="0.25">
      <c r="A10" s="31" t="s">
        <v>74</v>
      </c>
      <c r="B10" s="32" t="s">
        <v>75</v>
      </c>
      <c r="C10" s="33" t="s">
        <v>73</v>
      </c>
      <c r="D10" s="58">
        <f>D11+D12+D13</f>
        <v>100233.80051</v>
      </c>
      <c r="E10" s="58">
        <v>92369.7</v>
      </c>
      <c r="F10" s="59">
        <f>F11+F12</f>
        <v>69571.356549999997</v>
      </c>
      <c r="G10" s="59">
        <f>G11+G12+G13</f>
        <v>74757.599300000002</v>
      </c>
      <c r="H10" s="59">
        <f>D10-G10</f>
        <v>25476.201209999999</v>
      </c>
      <c r="I10" s="34">
        <f t="shared" si="1"/>
        <v>74.58322334344858</v>
      </c>
      <c r="J10" s="34">
        <f t="shared" si="0"/>
        <v>7.4545660846396204</v>
      </c>
      <c r="K10" s="60">
        <v>100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27"/>
      <c r="AI10" s="35"/>
      <c r="AJ10" s="35"/>
      <c r="AK10" s="35"/>
      <c r="AL10" s="28">
        <f t="shared" si="2"/>
        <v>25476.201209999999</v>
      </c>
    </row>
    <row r="11" spans="1:39" s="36" customFormat="1" ht="60" x14ac:dyDescent="0.25">
      <c r="A11" s="31" t="s">
        <v>76</v>
      </c>
      <c r="B11" s="32" t="s">
        <v>77</v>
      </c>
      <c r="C11" s="33" t="s">
        <v>73</v>
      </c>
      <c r="D11" s="58">
        <v>79445.200509999995</v>
      </c>
      <c r="E11" s="58">
        <v>79445.200509999995</v>
      </c>
      <c r="F11" s="59">
        <v>55697.226549999999</v>
      </c>
      <c r="G11" s="59">
        <v>59364.694750000002</v>
      </c>
      <c r="H11" s="59">
        <f t="shared" ref="H11:H22" si="3">D11-G11</f>
        <v>20080.505759999993</v>
      </c>
      <c r="I11" s="34">
        <f t="shared" si="1"/>
        <v>74.724079452134546</v>
      </c>
      <c r="J11" s="34">
        <f t="shared" si="0"/>
        <v>6.5846513860213074</v>
      </c>
      <c r="K11" s="60">
        <v>100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27"/>
      <c r="AI11" s="35"/>
      <c r="AJ11" s="35"/>
      <c r="AK11" s="35"/>
      <c r="AL11" s="28">
        <f t="shared" si="2"/>
        <v>20080.505759999993</v>
      </c>
    </row>
    <row r="12" spans="1:39" s="36" customFormat="1" ht="75" x14ac:dyDescent="0.25">
      <c r="A12" s="33" t="s">
        <v>78</v>
      </c>
      <c r="B12" s="32" t="s">
        <v>79</v>
      </c>
      <c r="C12" s="33" t="s">
        <v>73</v>
      </c>
      <c r="D12" s="58">
        <v>20588.599999999999</v>
      </c>
      <c r="E12" s="58">
        <v>20588.599999999999</v>
      </c>
      <c r="F12" s="59">
        <v>13874.13</v>
      </c>
      <c r="G12" s="59">
        <v>15392.904549999999</v>
      </c>
      <c r="H12" s="59">
        <f>D12-G12</f>
        <v>5195.6954499999993</v>
      </c>
      <c r="I12" s="34">
        <f t="shared" si="1"/>
        <v>74.764211991101874</v>
      </c>
      <c r="J12" s="34">
        <f t="shared" si="0"/>
        <v>10.94680927741055</v>
      </c>
      <c r="K12" s="60">
        <v>100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27"/>
      <c r="AI12" s="35"/>
      <c r="AJ12" s="35"/>
      <c r="AK12" s="35"/>
      <c r="AL12" s="28">
        <f t="shared" si="2"/>
        <v>5195.6954499999993</v>
      </c>
    </row>
    <row r="13" spans="1:39" s="36" customFormat="1" ht="45" x14ac:dyDescent="0.25">
      <c r="A13" s="33" t="s">
        <v>80</v>
      </c>
      <c r="B13" s="37" t="s">
        <v>81</v>
      </c>
      <c r="C13" s="33" t="s">
        <v>73</v>
      </c>
      <c r="D13" s="58">
        <v>200</v>
      </c>
      <c r="E13" s="59">
        <v>0</v>
      </c>
      <c r="F13" s="59">
        <v>0</v>
      </c>
      <c r="G13" s="59">
        <v>0</v>
      </c>
      <c r="H13" s="59">
        <f t="shared" si="3"/>
        <v>200</v>
      </c>
      <c r="I13" s="34">
        <f t="shared" si="1"/>
        <v>0</v>
      </c>
      <c r="J13" s="34">
        <v>0</v>
      </c>
      <c r="K13" s="60">
        <v>0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27"/>
      <c r="AI13" s="35"/>
      <c r="AJ13" s="38"/>
      <c r="AK13" s="35"/>
      <c r="AL13" s="28">
        <f t="shared" si="2"/>
        <v>200</v>
      </c>
    </row>
    <row r="14" spans="1:39" s="36" customFormat="1" ht="45" x14ac:dyDescent="0.25">
      <c r="A14" s="33" t="s">
        <v>114</v>
      </c>
      <c r="B14" s="37" t="s">
        <v>111</v>
      </c>
      <c r="C14" s="33" t="s">
        <v>73</v>
      </c>
      <c r="D14" s="58">
        <v>500</v>
      </c>
      <c r="E14" s="59">
        <v>500</v>
      </c>
      <c r="F14" s="59">
        <v>475</v>
      </c>
      <c r="G14" s="59">
        <v>500</v>
      </c>
      <c r="H14" s="59">
        <f t="shared" si="3"/>
        <v>0</v>
      </c>
      <c r="I14" s="34">
        <f t="shared" si="1"/>
        <v>100</v>
      </c>
      <c r="J14" s="34">
        <f>(G14-F14)/F14*100</f>
        <v>5.2631578947368416</v>
      </c>
      <c r="K14" s="60">
        <v>100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27"/>
      <c r="AI14" s="35"/>
      <c r="AJ14" s="38"/>
      <c r="AK14" s="35"/>
      <c r="AL14" s="28">
        <f t="shared" si="2"/>
        <v>0</v>
      </c>
    </row>
    <row r="15" spans="1:39" s="36" customFormat="1" ht="45" x14ac:dyDescent="0.25">
      <c r="A15" s="33" t="s">
        <v>113</v>
      </c>
      <c r="B15" s="37" t="s">
        <v>112</v>
      </c>
      <c r="C15" s="33" t="s">
        <v>73</v>
      </c>
      <c r="D15" s="58">
        <v>500</v>
      </c>
      <c r="E15" s="59">
        <v>500</v>
      </c>
      <c r="F15" s="59">
        <v>475</v>
      </c>
      <c r="G15" s="59">
        <v>500</v>
      </c>
      <c r="H15" s="59">
        <v>0</v>
      </c>
      <c r="I15" s="34">
        <v>100</v>
      </c>
      <c r="J15" s="34">
        <f>(G15-F15)/F15*100</f>
        <v>5.2631578947368416</v>
      </c>
      <c r="K15" s="60">
        <v>100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27"/>
      <c r="AI15" s="35"/>
      <c r="AJ15" s="38"/>
      <c r="AK15" s="35"/>
      <c r="AL15" s="28">
        <f t="shared" si="2"/>
        <v>0</v>
      </c>
    </row>
    <row r="16" spans="1:39" s="21" customFormat="1" ht="42.75" x14ac:dyDescent="0.25">
      <c r="A16" s="39" t="s">
        <v>82</v>
      </c>
      <c r="B16" s="40" t="s">
        <v>83</v>
      </c>
      <c r="C16" s="41" t="s">
        <v>73</v>
      </c>
      <c r="D16" s="61">
        <f>D17</f>
        <v>8887.2669999999998</v>
      </c>
      <c r="E16" s="61">
        <f t="shared" ref="D16:E17" si="4">E17</f>
        <v>823.9</v>
      </c>
      <c r="F16" s="30">
        <f>F17</f>
        <v>5735.9178700000002</v>
      </c>
      <c r="G16" s="61">
        <f>G17</f>
        <v>6068.9</v>
      </c>
      <c r="H16" s="30">
        <f>D16-G16</f>
        <v>2818.3670000000002</v>
      </c>
      <c r="I16" s="25">
        <f t="shared" si="1"/>
        <v>68.287584923464095</v>
      </c>
      <c r="J16" s="34">
        <f>(G16-F16)/F16*100</f>
        <v>5.8052109103856369</v>
      </c>
      <c r="K16" s="26">
        <v>100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7"/>
      <c r="AI16" s="22"/>
      <c r="AJ16" s="22"/>
      <c r="AK16" s="22"/>
      <c r="AL16" s="28">
        <f t="shared" si="2"/>
        <v>2818.3670000000002</v>
      </c>
    </row>
    <row r="17" spans="1:38" s="36" customFormat="1" ht="45" x14ac:dyDescent="0.25">
      <c r="A17" s="42" t="s">
        <v>84</v>
      </c>
      <c r="B17" s="32" t="s">
        <v>85</v>
      </c>
      <c r="C17" s="43" t="s">
        <v>86</v>
      </c>
      <c r="D17" s="62">
        <f t="shared" si="4"/>
        <v>8887.2669999999998</v>
      </c>
      <c r="E17" s="62">
        <f>E18</f>
        <v>823.9</v>
      </c>
      <c r="F17" s="59">
        <f>F18</f>
        <v>5735.9178700000002</v>
      </c>
      <c r="G17" s="59">
        <f>G18</f>
        <v>6068.9</v>
      </c>
      <c r="H17" s="30">
        <f t="shared" si="3"/>
        <v>2818.3670000000002</v>
      </c>
      <c r="I17" s="25">
        <f t="shared" si="1"/>
        <v>68.287584923464095</v>
      </c>
      <c r="J17" s="34">
        <f t="shared" si="0"/>
        <v>5.8052109103856369</v>
      </c>
      <c r="K17" s="60">
        <v>100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27"/>
      <c r="AI17" s="35"/>
      <c r="AJ17" s="35"/>
      <c r="AK17" s="35"/>
      <c r="AL17" s="28">
        <f t="shared" si="2"/>
        <v>2818.3670000000002</v>
      </c>
    </row>
    <row r="18" spans="1:38" s="36" customFormat="1" ht="45" x14ac:dyDescent="0.25">
      <c r="A18" s="42" t="s">
        <v>87</v>
      </c>
      <c r="B18" s="32" t="s">
        <v>88</v>
      </c>
      <c r="C18" s="33" t="s">
        <v>73</v>
      </c>
      <c r="D18" s="62">
        <v>8887.2669999999998</v>
      </c>
      <c r="E18" s="59">
        <v>823.9</v>
      </c>
      <c r="F18" s="59">
        <v>5735.9178700000002</v>
      </c>
      <c r="G18" s="59">
        <v>6068.9</v>
      </c>
      <c r="H18" s="30">
        <f t="shared" si="3"/>
        <v>2818.3670000000002</v>
      </c>
      <c r="I18" s="25">
        <f t="shared" si="1"/>
        <v>68.287584923464095</v>
      </c>
      <c r="J18" s="34">
        <f t="shared" si="0"/>
        <v>5.8052109103856369</v>
      </c>
      <c r="K18" s="59">
        <v>100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27"/>
      <c r="AI18" s="35"/>
      <c r="AJ18" s="35"/>
      <c r="AK18" s="35"/>
      <c r="AL18" s="28">
        <f t="shared" si="2"/>
        <v>2818.3670000000002</v>
      </c>
    </row>
    <row r="19" spans="1:38" s="36" customFormat="1" ht="85.5" x14ac:dyDescent="0.25">
      <c r="A19" s="39" t="s">
        <v>89</v>
      </c>
      <c r="B19" s="44" t="s">
        <v>90</v>
      </c>
      <c r="C19" s="23" t="s">
        <v>98</v>
      </c>
      <c r="D19" s="61">
        <f>D20+D22</f>
        <v>10191.9</v>
      </c>
      <c r="E19" s="30">
        <f>E20+E22</f>
        <v>8091.9000000000005</v>
      </c>
      <c r="F19" s="30">
        <f>F20+F22</f>
        <v>4171.48819</v>
      </c>
      <c r="G19" s="61">
        <f>G20+G22</f>
        <v>5409.4999100000005</v>
      </c>
      <c r="H19" s="30">
        <f t="shared" si="3"/>
        <v>4782.4000899999992</v>
      </c>
      <c r="I19" s="25">
        <f t="shared" si="1"/>
        <v>53.076461798094577</v>
      </c>
      <c r="J19" s="34">
        <v>0</v>
      </c>
      <c r="K19" s="30">
        <v>100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27"/>
      <c r="AI19" s="35"/>
      <c r="AJ19" s="35"/>
      <c r="AK19" s="35"/>
      <c r="AL19" s="28">
        <f t="shared" si="2"/>
        <v>4782.4000899999992</v>
      </c>
    </row>
    <row r="20" spans="1:38" s="36" customFormat="1" ht="85.5" x14ac:dyDescent="0.25">
      <c r="A20" s="39" t="s">
        <v>91</v>
      </c>
      <c r="B20" s="44" t="s">
        <v>92</v>
      </c>
      <c r="C20" s="33" t="s">
        <v>73</v>
      </c>
      <c r="D20" s="62">
        <f>D21</f>
        <v>108.3</v>
      </c>
      <c r="E20" s="59">
        <f>E21</f>
        <v>108.3</v>
      </c>
      <c r="F20" s="59">
        <f>F21</f>
        <v>0</v>
      </c>
      <c r="G20" s="62">
        <f>G21</f>
        <v>0</v>
      </c>
      <c r="H20" s="30">
        <f>D20-G20</f>
        <v>108.3</v>
      </c>
      <c r="I20" s="25">
        <f>G20/D20*100</f>
        <v>0</v>
      </c>
      <c r="J20" s="34">
        <f>J21</f>
        <v>0</v>
      </c>
      <c r="K20" s="59">
        <v>100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27"/>
      <c r="AI20" s="35"/>
      <c r="AJ20" s="35"/>
      <c r="AK20" s="35"/>
      <c r="AL20" s="28">
        <f t="shared" si="2"/>
        <v>108.3</v>
      </c>
    </row>
    <row r="21" spans="1:38" s="36" customFormat="1" ht="111" customHeight="1" x14ac:dyDescent="0.25">
      <c r="A21" s="39" t="s">
        <v>93</v>
      </c>
      <c r="B21" s="45" t="s">
        <v>94</v>
      </c>
      <c r="C21" s="33" t="s">
        <v>73</v>
      </c>
      <c r="D21" s="62">
        <v>108.3</v>
      </c>
      <c r="E21" s="62">
        <v>108.3</v>
      </c>
      <c r="F21" s="59">
        <v>0</v>
      </c>
      <c r="G21" s="59">
        <v>0</v>
      </c>
      <c r="H21" s="30">
        <f t="shared" si="3"/>
        <v>108.3</v>
      </c>
      <c r="I21" s="25">
        <f t="shared" si="1"/>
        <v>0</v>
      </c>
      <c r="J21" s="34">
        <v>0</v>
      </c>
      <c r="K21" s="59">
        <v>100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27"/>
      <c r="AI21" s="35"/>
      <c r="AJ21" s="35"/>
      <c r="AK21" s="35"/>
      <c r="AL21" s="28">
        <f t="shared" si="2"/>
        <v>108.3</v>
      </c>
    </row>
    <row r="22" spans="1:38" s="36" customFormat="1" ht="71.25" x14ac:dyDescent="0.25">
      <c r="A22" s="39" t="s">
        <v>99</v>
      </c>
      <c r="B22" s="44" t="s">
        <v>100</v>
      </c>
      <c r="C22" s="33" t="s">
        <v>73</v>
      </c>
      <c r="D22" s="62">
        <f>D24</f>
        <v>10083.6</v>
      </c>
      <c r="E22" s="59">
        <f>E24</f>
        <v>7983.6</v>
      </c>
      <c r="F22" s="59">
        <f t="shared" ref="F22:J22" si="5">F24</f>
        <v>4171.48819</v>
      </c>
      <c r="G22" s="62">
        <f>G24</f>
        <v>5409.4999100000005</v>
      </c>
      <c r="H22" s="30">
        <f t="shared" si="3"/>
        <v>4674.1000899999999</v>
      </c>
      <c r="I22" s="25">
        <f t="shared" si="1"/>
        <v>53.646514240945699</v>
      </c>
      <c r="J22" s="34">
        <f t="shared" si="5"/>
        <v>0</v>
      </c>
      <c r="K22" s="59">
        <v>100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27"/>
      <c r="AI22" s="35"/>
      <c r="AJ22" s="35"/>
      <c r="AK22" s="35"/>
      <c r="AL22" s="28">
        <f t="shared" ref="AL22:AL23" si="6">H22</f>
        <v>4674.1000899999999</v>
      </c>
    </row>
    <row r="23" spans="1:38" s="36" customFormat="1" ht="75" customHeight="1" x14ac:dyDescent="0.25">
      <c r="A23" s="39" t="s">
        <v>117</v>
      </c>
      <c r="B23" s="45" t="s">
        <v>115</v>
      </c>
      <c r="C23" s="33" t="s">
        <v>73</v>
      </c>
      <c r="D23" s="62">
        <f>D24</f>
        <v>10083.6</v>
      </c>
      <c r="E23" s="59">
        <f>E24</f>
        <v>7983.6</v>
      </c>
      <c r="F23" s="59">
        <f>F24</f>
        <v>4171.48819</v>
      </c>
      <c r="G23" s="62">
        <f>G24</f>
        <v>5409.4999100000005</v>
      </c>
      <c r="H23" s="30">
        <f>D23-G23</f>
        <v>4674.1000899999999</v>
      </c>
      <c r="I23" s="25">
        <f t="shared" si="1"/>
        <v>53.646514240945699</v>
      </c>
      <c r="J23" s="34">
        <v>0</v>
      </c>
      <c r="K23" s="59">
        <v>100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27"/>
      <c r="AI23" s="35"/>
      <c r="AJ23" s="35"/>
      <c r="AK23" s="35"/>
      <c r="AL23" s="28">
        <f t="shared" si="6"/>
        <v>4674.1000899999999</v>
      </c>
    </row>
    <row r="24" spans="1:38" s="36" customFormat="1" ht="79.5" customHeight="1" x14ac:dyDescent="0.25">
      <c r="A24" s="39" t="s">
        <v>108</v>
      </c>
      <c r="B24" s="45" t="s">
        <v>116</v>
      </c>
      <c r="C24" s="33" t="s">
        <v>73</v>
      </c>
      <c r="D24" s="62">
        <v>10083.6</v>
      </c>
      <c r="E24" s="59">
        <v>7983.6</v>
      </c>
      <c r="F24" s="62">
        <v>4171.48819</v>
      </c>
      <c r="G24" s="62">
        <v>5409.4999100000005</v>
      </c>
      <c r="H24" s="30">
        <f t="shared" ref="H24:H26" si="7">D24-G24</f>
        <v>4674.1000899999999</v>
      </c>
      <c r="I24" s="25">
        <f t="shared" ref="I24:I25" si="8">G24/D24*100</f>
        <v>53.646514240945699</v>
      </c>
      <c r="J24" s="34">
        <v>0</v>
      </c>
      <c r="K24" s="59">
        <v>100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27"/>
      <c r="AI24" s="35"/>
      <c r="AJ24" s="35"/>
      <c r="AK24" s="35"/>
      <c r="AL24" s="28"/>
    </row>
    <row r="25" spans="1:38" s="21" customFormat="1" ht="85.5" x14ac:dyDescent="0.25">
      <c r="A25" s="39" t="s">
        <v>101</v>
      </c>
      <c r="B25" s="44" t="s">
        <v>102</v>
      </c>
      <c r="C25" s="23" t="s">
        <v>103</v>
      </c>
      <c r="D25" s="61">
        <f t="shared" ref="D25:G26" si="9">D26</f>
        <v>240</v>
      </c>
      <c r="E25" s="30">
        <f t="shared" si="9"/>
        <v>240</v>
      </c>
      <c r="F25" s="30">
        <f t="shared" si="9"/>
        <v>0</v>
      </c>
      <c r="G25" s="61">
        <f t="shared" si="9"/>
        <v>120</v>
      </c>
      <c r="H25" s="30">
        <f t="shared" ref="H25" si="10">D25-G25</f>
        <v>120</v>
      </c>
      <c r="I25" s="25">
        <f t="shared" si="8"/>
        <v>50</v>
      </c>
      <c r="J25" s="25">
        <v>0</v>
      </c>
      <c r="K25" s="30">
        <v>100</v>
      </c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7"/>
      <c r="AI25" s="22"/>
      <c r="AJ25" s="22"/>
      <c r="AK25" s="22"/>
      <c r="AL25" s="28"/>
    </row>
    <row r="26" spans="1:38" s="36" customFormat="1" ht="45" x14ac:dyDescent="0.25">
      <c r="A26" s="39" t="s">
        <v>104</v>
      </c>
      <c r="B26" s="44" t="s">
        <v>105</v>
      </c>
      <c r="C26" s="33" t="s">
        <v>73</v>
      </c>
      <c r="D26" s="62">
        <f t="shared" si="9"/>
        <v>240</v>
      </c>
      <c r="E26" s="59">
        <f t="shared" si="9"/>
        <v>240</v>
      </c>
      <c r="F26" s="59">
        <f t="shared" si="9"/>
        <v>0</v>
      </c>
      <c r="G26" s="62">
        <f t="shared" si="9"/>
        <v>120</v>
      </c>
      <c r="H26" s="30">
        <f t="shared" si="7"/>
        <v>120</v>
      </c>
      <c r="I26" s="25">
        <f t="shared" ref="I26:I27" si="11">G26/D26*100</f>
        <v>50</v>
      </c>
      <c r="J26" s="34">
        <v>0</v>
      </c>
      <c r="K26" s="59">
        <v>100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27"/>
      <c r="AI26" s="35"/>
      <c r="AJ26" s="35"/>
      <c r="AK26" s="35"/>
      <c r="AL26" s="28"/>
    </row>
    <row r="27" spans="1:38" s="36" customFormat="1" ht="210" x14ac:dyDescent="0.25">
      <c r="A27" s="39" t="s">
        <v>107</v>
      </c>
      <c r="B27" s="45" t="s">
        <v>106</v>
      </c>
      <c r="C27" s="33" t="s">
        <v>73</v>
      </c>
      <c r="D27" s="62">
        <f>D28</f>
        <v>240</v>
      </c>
      <c r="E27" s="59">
        <f>E28</f>
        <v>240</v>
      </c>
      <c r="F27" s="59">
        <f>F28</f>
        <v>0</v>
      </c>
      <c r="G27" s="62">
        <f>G28</f>
        <v>120</v>
      </c>
      <c r="H27" s="30">
        <f>H28</f>
        <v>120</v>
      </c>
      <c r="I27" s="25">
        <f t="shared" si="11"/>
        <v>50</v>
      </c>
      <c r="J27" s="34">
        <v>0</v>
      </c>
      <c r="K27" s="59">
        <v>100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27"/>
      <c r="AI27" s="35"/>
      <c r="AJ27" s="35"/>
      <c r="AK27" s="35"/>
      <c r="AL27" s="28"/>
    </row>
    <row r="28" spans="1:38" s="36" customFormat="1" ht="75" x14ac:dyDescent="0.25">
      <c r="A28" s="39" t="s">
        <v>109</v>
      </c>
      <c r="B28" s="45" t="s">
        <v>110</v>
      </c>
      <c r="C28" s="33" t="s">
        <v>73</v>
      </c>
      <c r="D28" s="62">
        <v>240</v>
      </c>
      <c r="E28" s="59">
        <v>240</v>
      </c>
      <c r="F28" s="59">
        <v>0</v>
      </c>
      <c r="G28" s="62">
        <v>120</v>
      </c>
      <c r="H28" s="30">
        <f>D28-G28</f>
        <v>120</v>
      </c>
      <c r="I28" s="25">
        <f>G28/D28*100</f>
        <v>50</v>
      </c>
      <c r="J28" s="34">
        <v>0</v>
      </c>
      <c r="K28" s="59">
        <v>100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27"/>
      <c r="AI28" s="35"/>
      <c r="AJ28" s="35"/>
      <c r="AK28" s="35"/>
      <c r="AL28" s="28"/>
    </row>
    <row r="29" spans="1:38" s="21" customFormat="1" ht="28.5" x14ac:dyDescent="0.25">
      <c r="A29" s="39"/>
      <c r="B29" s="24" t="s">
        <v>95</v>
      </c>
      <c r="C29" s="23"/>
      <c r="D29" s="49">
        <f>D8+D19+D25</f>
        <v>120052.96750999999</v>
      </c>
      <c r="E29" s="30">
        <f>E8+E19+E25</f>
        <v>102025.49999999999</v>
      </c>
      <c r="F29" s="30">
        <f>F8+F19+F25</f>
        <v>79953.762610000005</v>
      </c>
      <c r="G29" s="30">
        <f>G8+G19+G25</f>
        <v>86855.999209999994</v>
      </c>
      <c r="H29" s="30">
        <f t="shared" ref="H29" si="12">D29-G29</f>
        <v>33196.968299999993</v>
      </c>
      <c r="I29" s="25">
        <f t="shared" ref="I29" si="13">G29/D29*100</f>
        <v>72.34806520110817</v>
      </c>
      <c r="J29" s="34">
        <f t="shared" ref="J29" si="14">(G29-F29)/F29*100</f>
        <v>8.6327852182114952</v>
      </c>
      <c r="K29" s="26">
        <v>100</v>
      </c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7"/>
      <c r="AI29" s="22"/>
      <c r="AJ29" s="22"/>
      <c r="AK29" s="22"/>
      <c r="AL29" s="28">
        <f>H29</f>
        <v>33196.968299999993</v>
      </c>
    </row>
    <row r="30" spans="1:38" s="21" customFormat="1" ht="15" x14ac:dyDescent="0.25">
      <c r="A30" s="47"/>
      <c r="B30" s="46" t="s">
        <v>96</v>
      </c>
      <c r="C30" s="47"/>
      <c r="D30" s="28">
        <f>D29</f>
        <v>120052.96750999999</v>
      </c>
      <c r="E30" s="28">
        <f>E29</f>
        <v>102025.49999999999</v>
      </c>
      <c r="F30" s="28">
        <f>F29</f>
        <v>79953.762610000005</v>
      </c>
      <c r="G30" s="28">
        <f>G29</f>
        <v>86855.999209999994</v>
      </c>
      <c r="H30" s="30">
        <f>D30-G30</f>
        <v>33196.968299999993</v>
      </c>
      <c r="I30" s="25">
        <f t="shared" si="1"/>
        <v>72.34806520110817</v>
      </c>
      <c r="J30" s="28">
        <f>(G30-F30)/F30*100</f>
        <v>8.6327852182114952</v>
      </c>
      <c r="K30" s="28">
        <f t="shared" ref="K30:AL30" si="15">K29</f>
        <v>100</v>
      </c>
      <c r="L30" s="48">
        <f t="shared" si="15"/>
        <v>0</v>
      </c>
      <c r="M30" s="48">
        <f t="shared" si="15"/>
        <v>0</v>
      </c>
      <c r="N30" s="48">
        <f t="shared" si="15"/>
        <v>0</v>
      </c>
      <c r="O30" s="48">
        <f t="shared" si="15"/>
        <v>0</v>
      </c>
      <c r="P30" s="48">
        <f t="shared" si="15"/>
        <v>0</v>
      </c>
      <c r="Q30" s="48">
        <f t="shared" si="15"/>
        <v>0</v>
      </c>
      <c r="R30" s="48">
        <f t="shared" si="15"/>
        <v>0</v>
      </c>
      <c r="S30" s="48">
        <f t="shared" si="15"/>
        <v>0</v>
      </c>
      <c r="T30" s="48">
        <f t="shared" si="15"/>
        <v>0</v>
      </c>
      <c r="U30" s="48">
        <f t="shared" si="15"/>
        <v>0</v>
      </c>
      <c r="V30" s="48">
        <f t="shared" si="15"/>
        <v>0</v>
      </c>
      <c r="W30" s="48">
        <f t="shared" si="15"/>
        <v>0</v>
      </c>
      <c r="X30" s="48">
        <f t="shared" si="15"/>
        <v>0</v>
      </c>
      <c r="Y30" s="48">
        <f t="shared" si="15"/>
        <v>0</v>
      </c>
      <c r="Z30" s="48">
        <f t="shared" si="15"/>
        <v>0</v>
      </c>
      <c r="AA30" s="48">
        <f t="shared" si="15"/>
        <v>0</v>
      </c>
      <c r="AB30" s="48">
        <f t="shared" si="15"/>
        <v>0</v>
      </c>
      <c r="AC30" s="48">
        <f t="shared" si="15"/>
        <v>0</v>
      </c>
      <c r="AD30" s="48">
        <f t="shared" si="15"/>
        <v>0</v>
      </c>
      <c r="AE30" s="48">
        <f t="shared" si="15"/>
        <v>0</v>
      </c>
      <c r="AF30" s="48">
        <f t="shared" si="15"/>
        <v>0</v>
      </c>
      <c r="AG30" s="48">
        <f t="shared" si="15"/>
        <v>0</v>
      </c>
      <c r="AH30" s="48">
        <f t="shared" si="15"/>
        <v>0</v>
      </c>
      <c r="AI30" s="48">
        <f t="shared" si="15"/>
        <v>0</v>
      </c>
      <c r="AJ30" s="48">
        <f t="shared" si="15"/>
        <v>0</v>
      </c>
      <c r="AK30" s="48">
        <f t="shared" si="15"/>
        <v>0</v>
      </c>
      <c r="AL30" s="28">
        <f t="shared" si="15"/>
        <v>33196.968299999993</v>
      </c>
    </row>
    <row r="32" spans="1:38" x14ac:dyDescent="0.2">
      <c r="B32" s="18" t="s">
        <v>41</v>
      </c>
    </row>
    <row r="33" spans="1:39" x14ac:dyDescent="0.2">
      <c r="B33" s="50" t="s">
        <v>42</v>
      </c>
    </row>
    <row r="34" spans="1:39" x14ac:dyDescent="0.2">
      <c r="B34" s="50" t="s">
        <v>43</v>
      </c>
    </row>
    <row r="35" spans="1:39" x14ac:dyDescent="0.2">
      <c r="B35" s="50" t="s">
        <v>44</v>
      </c>
    </row>
    <row r="36" spans="1:39" x14ac:dyDescent="0.2">
      <c r="B36" s="50" t="s">
        <v>45</v>
      </c>
    </row>
    <row r="37" spans="1:39" x14ac:dyDescent="0.2">
      <c r="B37" s="50" t="s">
        <v>46</v>
      </c>
    </row>
    <row r="38" spans="1:39" x14ac:dyDescent="0.2">
      <c r="B38" s="50" t="s">
        <v>47</v>
      </c>
    </row>
    <row r="39" spans="1:39" s="5" customFormat="1" ht="15" x14ac:dyDescent="0.25">
      <c r="A39" s="1"/>
      <c r="B39" s="50" t="s">
        <v>48</v>
      </c>
      <c r="C39" s="6"/>
      <c r="T39"/>
      <c r="U39"/>
      <c r="V39"/>
      <c r="W39"/>
      <c r="X39"/>
      <c r="Y39"/>
      <c r="Z39"/>
      <c r="AA39"/>
      <c r="AB39"/>
      <c r="AC39"/>
      <c r="AD39"/>
      <c r="AE39"/>
      <c r="AF39"/>
      <c r="AM39" s="6"/>
    </row>
    <row r="40" spans="1:39" s="5" customFormat="1" ht="15" x14ac:dyDescent="0.25">
      <c r="A40" s="1"/>
      <c r="B40" s="50" t="s">
        <v>49</v>
      </c>
      <c r="C40" s="6"/>
      <c r="T40"/>
      <c r="U40"/>
      <c r="V40"/>
      <c r="W40"/>
      <c r="X40"/>
      <c r="Y40"/>
      <c r="Z40"/>
      <c r="AA40"/>
      <c r="AB40"/>
      <c r="AC40"/>
      <c r="AD40"/>
      <c r="AE40"/>
      <c r="AF40"/>
      <c r="AM40" s="6"/>
    </row>
    <row r="41" spans="1:39" s="5" customFormat="1" ht="15" x14ac:dyDescent="0.25">
      <c r="A41" s="1"/>
      <c r="B41" s="19" t="s">
        <v>50</v>
      </c>
      <c r="C41" s="6"/>
      <c r="T41"/>
      <c r="U41"/>
      <c r="V41"/>
      <c r="W41"/>
      <c r="X41"/>
      <c r="Y41"/>
      <c r="Z41"/>
      <c r="AA41"/>
      <c r="AB41"/>
      <c r="AC41"/>
      <c r="AD41"/>
      <c r="AE41"/>
      <c r="AF41"/>
      <c r="AM41" s="6"/>
    </row>
    <row r="42" spans="1:39" s="5" customFormat="1" ht="15" x14ac:dyDescent="0.25">
      <c r="A42" s="1"/>
      <c r="B42" s="19" t="s">
        <v>51</v>
      </c>
      <c r="C42" s="6"/>
      <c r="T42"/>
      <c r="U42"/>
      <c r="V42"/>
      <c r="W42"/>
      <c r="X42"/>
      <c r="Y42"/>
      <c r="Z42"/>
      <c r="AA42"/>
      <c r="AB42"/>
      <c r="AC42"/>
      <c r="AD42"/>
      <c r="AE42"/>
      <c r="AF42"/>
      <c r="AM42" s="6"/>
    </row>
    <row r="43" spans="1:39" s="5" customFormat="1" ht="15" x14ac:dyDescent="0.25">
      <c r="A43" s="1"/>
      <c r="B43" s="19" t="s">
        <v>52</v>
      </c>
      <c r="C43" s="6"/>
      <c r="T43"/>
      <c r="U43"/>
      <c r="V43"/>
      <c r="W43"/>
      <c r="X43"/>
      <c r="Y43"/>
      <c r="Z43"/>
      <c r="AA43"/>
      <c r="AB43"/>
      <c r="AC43"/>
      <c r="AD43"/>
      <c r="AE43"/>
      <c r="AF43"/>
      <c r="AM43" s="6"/>
    </row>
    <row r="44" spans="1:39" s="5" customFormat="1" ht="15" x14ac:dyDescent="0.25">
      <c r="A44" s="1"/>
      <c r="B44" s="19" t="s">
        <v>53</v>
      </c>
      <c r="C44" s="6"/>
      <c r="T44"/>
      <c r="U44"/>
      <c r="V44"/>
      <c r="W44"/>
      <c r="X44"/>
      <c r="Y44"/>
      <c r="Z44"/>
      <c r="AA44"/>
      <c r="AB44"/>
      <c r="AC44"/>
      <c r="AD44"/>
      <c r="AE44"/>
      <c r="AF44"/>
      <c r="AM44" s="6"/>
    </row>
    <row r="45" spans="1:39" s="5" customFormat="1" ht="15" x14ac:dyDescent="0.25">
      <c r="A45" s="1"/>
      <c r="B45" s="19" t="s">
        <v>54</v>
      </c>
      <c r="C45" s="6"/>
      <c r="T45"/>
      <c r="U45"/>
      <c r="V45"/>
      <c r="W45"/>
      <c r="X45"/>
      <c r="Y45"/>
      <c r="Z45"/>
      <c r="AA45"/>
      <c r="AB45"/>
      <c r="AC45"/>
      <c r="AD45"/>
      <c r="AE45"/>
      <c r="AF45"/>
      <c r="AM45" s="6"/>
    </row>
    <row r="46" spans="1:39" s="5" customFormat="1" ht="15" x14ac:dyDescent="0.25">
      <c r="A46" s="1"/>
      <c r="B46" s="19" t="s">
        <v>55</v>
      </c>
      <c r="C46" s="6"/>
      <c r="T46"/>
      <c r="U46"/>
      <c r="V46"/>
      <c r="W46"/>
      <c r="X46"/>
      <c r="Y46"/>
      <c r="Z46"/>
      <c r="AA46"/>
      <c r="AB46"/>
      <c r="AC46"/>
      <c r="AD46"/>
      <c r="AE46"/>
      <c r="AF46"/>
      <c r="AM46" s="6"/>
    </row>
    <row r="47" spans="1:39" s="5" customFormat="1" ht="33.75" x14ac:dyDescent="0.2">
      <c r="A47" s="1"/>
      <c r="B47" s="20" t="s">
        <v>56</v>
      </c>
      <c r="C47" s="6"/>
      <c r="AM47" s="6"/>
    </row>
    <row r="48" spans="1:39" s="5" customFormat="1" x14ac:dyDescent="0.2">
      <c r="A48" s="1"/>
      <c r="B48" s="19" t="s">
        <v>57</v>
      </c>
      <c r="C48" s="6"/>
      <c r="AM48" s="6"/>
    </row>
    <row r="49" spans="1:39" s="5" customFormat="1" x14ac:dyDescent="0.2">
      <c r="A49" s="1"/>
      <c r="B49" s="19" t="s">
        <v>58</v>
      </c>
      <c r="C49" s="6"/>
      <c r="AM49" s="6"/>
    </row>
    <row r="50" spans="1:39" s="5" customFormat="1" x14ac:dyDescent="0.2">
      <c r="A50" s="1"/>
      <c r="B50" s="19" t="s">
        <v>59</v>
      </c>
      <c r="C50" s="6"/>
      <c r="AM50" s="6"/>
    </row>
    <row r="51" spans="1:39" s="5" customFormat="1" x14ac:dyDescent="0.2">
      <c r="A51" s="1"/>
      <c r="B51" s="19" t="s">
        <v>60</v>
      </c>
      <c r="C51" s="6"/>
      <c r="AM51" s="6"/>
    </row>
    <row r="52" spans="1:39" s="5" customFormat="1" x14ac:dyDescent="0.2">
      <c r="A52" s="1"/>
      <c r="B52" s="19" t="s">
        <v>61</v>
      </c>
      <c r="C52" s="6"/>
      <c r="AM52" s="6"/>
    </row>
    <row r="53" spans="1:39" s="5" customFormat="1" x14ac:dyDescent="0.2">
      <c r="A53" s="1"/>
      <c r="B53" s="19" t="s">
        <v>62</v>
      </c>
      <c r="C53" s="6"/>
      <c r="AM53" s="6"/>
    </row>
    <row r="54" spans="1:39" s="5" customFormat="1" x14ac:dyDescent="0.2">
      <c r="A54" s="1"/>
      <c r="B54" s="19" t="s">
        <v>63</v>
      </c>
      <c r="C54" s="6"/>
      <c r="AM54" s="6"/>
    </row>
    <row r="55" spans="1:39" x14ac:dyDescent="0.2">
      <c r="B55" s="19" t="s">
        <v>64</v>
      </c>
    </row>
    <row r="56" spans="1:39" x14ac:dyDescent="0.2">
      <c r="B56" s="19" t="s">
        <v>65</v>
      </c>
    </row>
    <row r="57" spans="1:39" x14ac:dyDescent="0.2">
      <c r="B57" s="19" t="s">
        <v>66</v>
      </c>
    </row>
    <row r="58" spans="1:39" x14ac:dyDescent="0.2">
      <c r="B58" s="19" t="s">
        <v>67</v>
      </c>
    </row>
  </sheetData>
  <mergeCells count="12">
    <mergeCell ref="L5:AL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" right="0" top="0" bottom="0" header="0" footer="0"/>
  <pageSetup paperSize="9" scale="79" fitToHeight="0" orientation="landscape" r:id="rId1"/>
  <colBreaks count="1" manualBreakCount="1"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856</vt:lpstr>
      <vt:lpstr>'856'!Область_печати</vt:lpstr>
    </vt:vector>
  </TitlesOfParts>
  <Company>Минфин ПК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Трухина Варвара Викторовна</dc:creator>
  <cp:lastModifiedBy>Сорокина Елена Васильевна</cp:lastModifiedBy>
  <cp:lastPrinted>2022-10-04T12:06:32Z</cp:lastPrinted>
  <dcterms:created xsi:type="dcterms:W3CDTF">2018-07-25T09:51:27Z</dcterms:created>
  <dcterms:modified xsi:type="dcterms:W3CDTF">2022-10-05T07:41:07Z</dcterms:modified>
</cp:coreProperties>
</file>